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1">
      <go:sheetsCustomData xmlns:go="http://customooxmlschemas.google.com/" r:id="rId7" roundtripDataSignature="AMtx7midpwZxp41ijH0MCzccys+5Iu8usg=="/>
    </ext>
  </extLst>
</workbook>
</file>

<file path=xl/sharedStrings.xml><?xml version="1.0" encoding="utf-8"?>
<sst xmlns="http://schemas.openxmlformats.org/spreadsheetml/2006/main" count="166" uniqueCount="139">
  <si>
    <t>MODEL BEREKENING PREDIKANTSTRAKTEMENT</t>
  </si>
  <si>
    <t>BIJ UITVOERINGSBEPALINGEN 2022-B</t>
  </si>
  <si>
    <t>PER 1 JULI 2022</t>
  </si>
  <si>
    <t>noot</t>
  </si>
  <si>
    <t>alleen de gele cellen invulen a.u.b.</t>
  </si>
  <si>
    <t>* naam gemeente</t>
  </si>
  <si>
    <t>* naam predikant</t>
  </si>
  <si>
    <t>* werktijdpercentage (percentage zonder decimalen, 40 uur per week = 100%)</t>
  </si>
  <si>
    <t>* tijdelijke dienst of structurele hulpdiensten met ingangsdatum op of na 1 juli 2021 (1 = ja, 0 = nee)</t>
  </si>
  <si>
    <t>* predikant boven de AOW-leeftijd (1 = ja, 0 = nee)</t>
  </si>
  <si>
    <t>* beginnend predikant in de eerste 4 jaar met ingangsdatum op of na 1 juli 2021 (1 = ja, 0 = nee)</t>
  </si>
  <si>
    <t>* aantal periodieke verhogingen in PKN-schaal (0 - 20)</t>
  </si>
  <si>
    <t>* ambtswoning met overgangsmaatregel (1 = ja, 0 = nee)</t>
  </si>
  <si>
    <t>* ambtswoning met nieuwe regeling woonbijdrage (1 = ja, 0 = nee)</t>
  </si>
  <si>
    <t>* toepassing opting-in-regeling (1 = ja, 0 = nee)</t>
  </si>
  <si>
    <t>* WOZ-waarde ambtswoning (www.wozwaardeloket.nl, peildatum 1-1-2020)</t>
  </si>
  <si>
    <t>* werkruimte door gemeente beschikbaar gesteld (1 = ja, 0 = nee)</t>
  </si>
  <si>
    <t>* werkruimte door gemeente ingericht en onderhouden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</si>
  <si>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</si>
  <si>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</si>
  <si>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</si>
  <si>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</si>
  <si>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</si>
  <si>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</si>
  <si>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</si>
  <si>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</si>
  <si>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</si>
  <si>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</si>
  <si>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</si>
  <si>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</si>
  <si>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betaalt/factureert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</si>
  <si>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</si>
  <si>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</si>
  <si>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</si>
  <si>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</si>
  <si>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</si>
  <si>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</si>
  <si>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</si>
  <si>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werkruimte</t>
  </si>
  <si>
    <t>+ vergoeding gemis werkruimte</t>
  </si>
  <si>
    <t>+ vergoeding gebruik werkruimte</t>
  </si>
  <si>
    <t>declaratievergoedingen</t>
  </si>
  <si>
    <t>+ vergoeding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</si>
  <si>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</si>
  <si>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</si>
  <si>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</si>
  <si>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</si>
  <si>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</si>
  <si>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vergoeding verhuiskosten bij aanvaarding beroep</t>
  </si>
  <si>
    <t xml:space="preserve">    nota verhuizer + 1 x vervoerskosten + herinrichtingsvergoeding</t>
  </si>
  <si>
    <t>verrekening neveninkomsten</t>
  </si>
  <si>
    <t>-  inhouding inkomsten nevenwerkzaamheden (bedrag per maand invullen)</t>
  </si>
  <si>
    <t>totaal aan predikant door gemeente te betalen (+) / te factureren (-)</t>
  </si>
  <si>
    <t>A</t>
  </si>
  <si>
    <t>+ PM</t>
  </si>
  <si>
    <t>Beheercommissie centrale kas predikantstraktementen betaalt aan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</si>
  <si>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</si>
  <si>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</si>
  <si>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</si>
  <si>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</si>
  <si>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(bedrag per maand invullen)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</si>
  <si>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</si>
  <si>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</si>
  <si>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</si>
  <si>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</si>
  <si>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</si>
  <si>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(overgangsregeling)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</si>
  <si>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</si>
  <si>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</si>
  <si>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</si>
  <si>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</si>
  <si>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</si>
  <si>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C</t>
  </si>
  <si>
    <t>secundaire arbeidsvoorwaarden</t>
  </si>
  <si>
    <t>+ tegemoetkoming premie ziektekostenverzekering</t>
  </si>
  <si>
    <t>+ vergoeding representatie, bureaukosten, computer, communicatie</t>
  </si>
  <si>
    <t>+ vergoeding vakliteratuur en permanente educatie</t>
  </si>
  <si>
    <t>D</t>
  </si>
  <si>
    <t>Gemeente betaalt aan centrale kas predikantstraktementen</t>
  </si>
  <si>
    <t>+ basisbijdrage (€ 28,92 per gemeente/samenwerkingsverband per maand)</t>
  </si>
  <si>
    <t>+ bezettingsbijdrage</t>
  </si>
  <si>
    <t>+ tijdelijke-dienst-opslag</t>
  </si>
  <si>
    <t>- proponentenkorting</t>
  </si>
  <si>
    <t>- uitkering gemiddelde woonbijdrage (overgangsregeling)</t>
  </si>
  <si>
    <t>6</t>
  </si>
  <si>
    <t>totaal aan centrale kas</t>
  </si>
  <si>
    <t>E</t>
  </si>
  <si>
    <t>Predikant ontvangt in totaal</t>
  </si>
  <si>
    <t>A+B+C+D</t>
  </si>
  <si>
    <t>Gemeente betaalt in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</si>
  <si>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</si>
  <si>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</si>
  <si>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</si>
  <si>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ambtswoning.</t>
  </si>
  <si>
    <t>Zie Uitvoeringsbepalingen 2022-A</t>
  </si>
  <si>
    <t>Bij de vergoeding gemis werkruimte gaat het om de vergoeding van de kosten voor huur of koop van een werkruimte, waarin de predikant zelf voorziet.</t>
  </si>
  <si>
    <t>Bij de vergoeding gebruik werkkamer gaat het om vergoeding van de kosten van meubilair, stoffering, verwarming, verlichting en schoonmaak.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</si>
  <si>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</si>
  <si>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</si>
  <si>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staat niet de basisbijdrage aan de centrale kas predikantstraktementen van € 28,92 per gemeente per maand (in 2022).</t>
  </si>
  <si>
    <t xml:space="preserve">Het gaat om bruto bedragen. De predikant moet zelf nog belasting en premies betalen. Bewoont de predikant geen ambtswoning, dan moet de predikant </t>
  </si>
  <si>
    <t>nog rekening houden met woonlasten.</t>
  </si>
  <si>
    <t>Bovenop de totale lasten uit dit overzicht moet de gemeente nog rekening houden met de kosten van de eventuele ambtswoning van de predikant en de basisbijdrage aan</t>
  </si>
  <si>
    <t>de centrale kas predikantstraktementen van € 28,92 per gemeente per maand (in 2022).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</si>
  <si>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</si>
  <si>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</si>
  <si>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</si>
  <si>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anders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</si>
  <si>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</si>
  <si>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</si>
  <si>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</si>
  <si>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 xml:space="preserve"> 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</si>
  <si>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</si>
  <si>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</si>
  <si>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</si>
  <si>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</si>
  <si>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</si>
  <si>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</si>
  <si>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</si>
  <si>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</si>
  <si>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</si>
  <si>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</si>
  <si>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</si>
  <si>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</si>
  <si>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opslag tijdelijke dienst/proponentenkorting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</si>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</sst>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_-* #,##0.00\-;_-* &quot;-&quot;??_-;_-@"/>
    <numFmt numFmtId="165" formatCode="d-m-yyyy"/>
  </numFmts>
  <fonts count="26">
    <font>
      <sz val="10.0"/>
      <color rgb="FF000000"/>
      <name val="Calibri"/>
      <scheme val="minor"/>
    </font>
    <font>
      <b/>
      <sz val="11.0"/>
      <color theme="1"/>
      <name val="Arial"/>
    </font>
    <font>
      <color theme="1"/>
      <name val="Calibri"/>
    </font>
    <font>
      <sz val="10.0"/>
      <color theme="1"/>
      <name val="Arial"/>
    </font>
    <font>
      <color theme="1"/>
      <name val="Arial"/>
    </font>
    <font>
      <i/>
      <sz val="9.0"/>
      <color theme="1"/>
      <name val="Arial"/>
    </font>
    <font>
      <b/>
      <sz val="10.0"/>
      <color theme="1"/>
      <name val="Arial"/>
    </font>
    <font>
      <i/>
      <sz val="10.0"/>
      <color theme="1"/>
      <name val="Arial"/>
    </font>
    <font>
      <sz val="9.0"/>
      <color theme="1"/>
      <name val="Calibri"/>
    </font>
    <font>
      <sz val="10.0"/>
      <color rgb="FF000000"/>
      <name val="Arial"/>
    </font>
    <font>
      <sz val="9.0"/>
      <color rgb="FFFF0000"/>
      <name val="Arial"/>
    </font>
    <font>
      <b/>
      <sz val="10.0"/>
      <color rgb="FF000000"/>
      <name val="Arial"/>
    </font>
    <font>
      <b/>
      <color theme="1"/>
      <name val="Calibri"/>
    </font>
    <font>
      <sz val="9.0"/>
      <color rgb="FF0000FF"/>
      <name val="Arial"/>
    </font>
    <font>
      <sz val="9.0"/>
      <color theme="1"/>
      <name val="Arial"/>
    </font>
    <font>
      <i/>
      <color theme="1"/>
      <name val="Arial"/>
    </font>
    <font>
      <i/>
      <sz val="9.0"/>
      <color theme="1"/>
      <name val="Calibri"/>
    </font>
    <font>
      <i/>
      <sz val="10.0"/>
      <color rgb="FF000000"/>
      <name val="Arial"/>
    </font>
    <font>
      <i/>
      <color theme="1"/>
      <name val="Calibri"/>
    </font>
    <font>
      <i/>
      <sz val="9.0"/>
      <color rgb="FF000000"/>
      <name val="Arial"/>
    </font>
    <font>
      <sz val="8.0"/>
      <color theme="1"/>
      <name val="Arial"/>
    </font>
    <font>
      <sz val="8.0"/>
      <color rgb="FF000000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/>
    </xf>
    <xf borderId="0" fillId="0" fontId="3" numFmtId="4" xfId="0" applyFont="1" applyNumberFormat="1"/>
    <xf borderId="0" fillId="0" fontId="4" numFmtId="4" xfId="0" applyFont="1" applyNumberFormat="1"/>
    <xf borderId="0" fillId="2" fontId="1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3" fontId="6" numFmtId="0" xfId="0" applyAlignment="1" applyFill="1" applyFont="1">
      <alignment horizontal="center"/>
    </xf>
    <xf borderId="0" fillId="0" fontId="7" numFmtId="0" xfId="0" applyAlignment="1" applyFont="1">
      <alignment horizontal="center"/>
    </xf>
    <xf borderId="0" fillId="0" fontId="3" numFmtId="0" xfId="0" applyFont="1"/>
    <xf borderId="1" fillId="3" fontId="3" numFmtId="0" xfId="0" applyAlignment="1" applyBorder="1" applyFont="1">
      <alignment horizontal="left"/>
    </xf>
    <xf borderId="0" fillId="0" fontId="5" numFmtId="9" xfId="0" applyAlignment="1" applyFont="1" applyNumberFormat="1">
      <alignment horizontal="center"/>
    </xf>
    <xf borderId="1" fillId="3" fontId="3" numFmtId="9" xfId="0" applyAlignment="1" applyBorder="1" applyFont="1" applyNumberFormat="1">
      <alignment horizontal="right"/>
    </xf>
    <xf borderId="0" fillId="0" fontId="5" numFmtId="1" xfId="0" applyAlignment="1" applyFont="1" applyNumberFormat="1">
      <alignment horizontal="center"/>
    </xf>
    <xf borderId="1" fillId="3" fontId="3" numFmtId="1" xfId="0" applyAlignment="1" applyBorder="1" applyFont="1" applyNumberFormat="1">
      <alignment horizontal="right"/>
    </xf>
    <xf quotePrefix="1" borderId="0" fillId="0" fontId="3" numFmtId="0" xfId="0" applyFont="1"/>
    <xf borderId="0" fillId="0" fontId="5" numFmtId="3" xfId="0" applyAlignment="1" applyFont="1" applyNumberFormat="1">
      <alignment horizontal="center"/>
    </xf>
    <xf borderId="1" fillId="3" fontId="3" numFmtId="3" xfId="0" applyAlignment="1" applyBorder="1" applyFont="1" applyNumberFormat="1">
      <alignment horizontal="right"/>
    </xf>
    <xf borderId="0" fillId="0" fontId="8" numFmtId="0" xfId="0" applyAlignment="1" applyFont="1">
      <alignment horizontal="center"/>
    </xf>
    <xf borderId="0" fillId="0" fontId="9" numFmtId="0" xfId="0" applyFont="1"/>
    <xf borderId="0" fillId="0" fontId="3" numFmtId="0" xfId="0" applyAlignment="1" applyFont="1">
      <alignment horizontal="center"/>
    </xf>
    <xf borderId="0" fillId="0" fontId="3" numFmtId="9" xfId="0" applyAlignment="1" applyFont="1" applyNumberFormat="1">
      <alignment horizontal="left"/>
    </xf>
    <xf borderId="0" fillId="0" fontId="4" numFmtId="4" xfId="0" applyAlignment="1" applyFont="1" applyNumberFormat="1">
      <alignment horizontal="left"/>
    </xf>
    <xf borderId="0" fillId="0" fontId="10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6" numFmtId="0" xfId="0" applyFont="1"/>
    <xf borderId="0" fillId="2" fontId="6" numFmtId="0" xfId="0" applyFont="1"/>
    <xf borderId="0" fillId="0" fontId="9" numFmtId="0" xfId="0" applyAlignment="1" applyFont="1">
      <alignment horizontal="center"/>
    </xf>
    <xf borderId="0" fillId="0" fontId="9" numFmtId="10" xfId="0" applyFont="1" applyNumberFormat="1"/>
    <xf borderId="0" fillId="0" fontId="3" numFmtId="0" xfId="0" applyAlignment="1" applyFont="1">
      <alignment horizontal="right"/>
    </xf>
    <xf borderId="0" fillId="0" fontId="9" numFmtId="4" xfId="0" applyFont="1" applyNumberFormat="1"/>
    <xf borderId="0" fillId="0" fontId="14" numFmtId="0" xfId="0" applyAlignment="1" applyFont="1">
      <alignment horizontal="center"/>
    </xf>
    <xf borderId="0" fillId="0" fontId="4" numFmtId="0" xfId="0" applyFont="1"/>
    <xf borderId="0" fillId="0" fontId="4" numFmtId="10" xfId="0" applyFont="1" applyNumberFormat="1"/>
    <xf borderId="0" fillId="0" fontId="4" numFmtId="0" xfId="0" applyAlignment="1" applyFont="1">
      <alignment horizontal="right"/>
    </xf>
    <xf borderId="0" fillId="0" fontId="3" numFmtId="164" xfId="0" applyFont="1" applyNumberFormat="1"/>
    <xf borderId="0" fillId="0" fontId="3" numFmtId="10" xfId="0" applyAlignment="1" applyFont="1" applyNumberFormat="1">
      <alignment horizontal="right"/>
    </xf>
    <xf borderId="0" fillId="0" fontId="3" numFmtId="4" xfId="0" applyAlignment="1" applyFont="1" applyNumberFormat="1">
      <alignment horizontal="right"/>
    </xf>
    <xf borderId="0" fillId="0" fontId="9" numFmtId="4" xfId="0" applyAlignment="1" applyFont="1" applyNumberFormat="1">
      <alignment horizontal="right"/>
    </xf>
    <xf borderId="0" fillId="0" fontId="5" numFmtId="4" xfId="0" applyAlignment="1" applyFont="1" applyNumberFormat="1">
      <alignment horizontal="center" vertical="bottom"/>
    </xf>
    <xf borderId="0" fillId="0" fontId="15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horizontal="right" vertical="bottom"/>
    </xf>
    <xf borderId="0" fillId="0" fontId="7" numFmtId="0" xfId="0" applyFont="1"/>
    <xf borderId="0" fillId="0" fontId="16" numFmtId="0" xfId="0" applyAlignment="1" applyFont="1">
      <alignment horizontal="center"/>
    </xf>
    <xf borderId="0" fillId="0" fontId="3" numFmtId="164" xfId="0" applyAlignment="1" applyFont="1" applyNumberFormat="1">
      <alignment horizontal="right"/>
    </xf>
    <xf borderId="1" fillId="3" fontId="3" numFmtId="4" xfId="0" applyBorder="1" applyFont="1" applyNumberFormat="1"/>
    <xf borderId="0" fillId="0" fontId="5" numFmtId="164" xfId="0" applyAlignment="1" applyFont="1" applyNumberFormat="1">
      <alignment horizontal="center"/>
    </xf>
    <xf borderId="2" fillId="0" fontId="6" numFmtId="4" xfId="0" applyBorder="1" applyFont="1" applyNumberFormat="1"/>
    <xf borderId="3" fillId="0" fontId="11" numFmtId="4" xfId="0" applyBorder="1" applyFont="1" applyNumberFormat="1"/>
    <xf borderId="4" fillId="0" fontId="11" numFmtId="4" xfId="0" applyBorder="1" applyFont="1" applyNumberFormat="1"/>
    <xf quotePrefix="1" borderId="5" fillId="0" fontId="3" numFmtId="0" xfId="0" applyAlignment="1" applyBorder="1" applyFont="1">
      <alignment horizontal="right"/>
    </xf>
    <xf borderId="6" fillId="0" fontId="9" numFmtId="0" xfId="0" applyAlignment="1" applyBorder="1" applyFont="1">
      <alignment horizontal="right"/>
    </xf>
    <xf quotePrefix="1" borderId="7" fillId="0" fontId="9" numFmtId="0" xfId="0" applyAlignment="1" applyBorder="1" applyFont="1">
      <alignment horizontal="right"/>
    </xf>
    <xf borderId="0" fillId="2" fontId="6" numFmtId="0" xfId="0" applyAlignment="1" applyFont="1">
      <alignment shrinkToFit="0" wrapText="1"/>
    </xf>
    <xf borderId="0" fillId="0" fontId="5" numFmtId="4" xfId="0" applyAlignment="1" applyFont="1" applyNumberFormat="1">
      <alignment horizontal="center"/>
    </xf>
    <xf borderId="0" fillId="0" fontId="3" numFmtId="10" xfId="0" applyFont="1" applyNumberFormat="1"/>
    <xf borderId="0" fillId="0" fontId="5" numFmtId="10" xfId="0" applyAlignment="1" applyFont="1" applyNumberFormat="1">
      <alignment horizontal="center"/>
    </xf>
    <xf borderId="0" fillId="0" fontId="3" numFmtId="9" xfId="0" applyAlignment="1" applyFont="1" applyNumberFormat="1">
      <alignment horizontal="right"/>
    </xf>
    <xf borderId="6" fillId="0" fontId="3" numFmtId="4" xfId="0" applyBorder="1" applyFont="1" applyNumberFormat="1"/>
    <xf borderId="6" fillId="0" fontId="9" numFmtId="4" xfId="0" applyBorder="1" applyFont="1" applyNumberFormat="1"/>
    <xf borderId="8" fillId="0" fontId="6" numFmtId="4" xfId="0" applyBorder="1" applyFont="1" applyNumberFormat="1"/>
    <xf borderId="9" fillId="0" fontId="11" numFmtId="4" xfId="0" applyBorder="1" applyFont="1" applyNumberFormat="1"/>
    <xf borderId="10" fillId="0" fontId="11" numFmtId="4" xfId="0" applyBorder="1" applyFont="1" applyNumberFormat="1"/>
    <xf borderId="9" fillId="0" fontId="6" numFmtId="4" xfId="0" applyBorder="1" applyFont="1" applyNumberFormat="1"/>
    <xf borderId="10" fillId="0" fontId="6" numFmtId="4" xfId="0" applyBorder="1" applyFont="1" applyNumberFormat="1"/>
    <xf borderId="8" fillId="0" fontId="6" numFmtId="4" xfId="0" applyAlignment="1" applyBorder="1" applyFont="1" applyNumberFormat="1">
      <alignment horizontal="right"/>
    </xf>
    <xf borderId="9" fillId="0" fontId="6" numFmtId="4" xfId="0" applyAlignment="1" applyBorder="1" applyFont="1" applyNumberFormat="1">
      <alignment horizontal="right"/>
    </xf>
    <xf borderId="10" fillId="0" fontId="6" numFmtId="4" xfId="0" applyAlignment="1" applyBorder="1" applyFont="1" applyNumberFormat="1">
      <alignment horizontal="right"/>
    </xf>
    <xf borderId="0" fillId="0" fontId="2" numFmtId="165" xfId="0" applyFont="1" applyNumberFormat="1"/>
    <xf quotePrefix="1" borderId="0" fillId="0" fontId="5" numFmtId="0" xfId="0" applyAlignment="1" applyFont="1">
      <alignment horizontal="center"/>
    </xf>
    <xf borderId="0" fillId="4" fontId="6" numFmtId="0" xfId="0" applyFill="1" applyFont="1"/>
    <xf borderId="0" fillId="4" fontId="6" numFmtId="4" xfId="0" applyFont="1" applyNumberFormat="1"/>
    <xf borderId="0" fillId="4" fontId="11" numFmtId="4" xfId="0" applyFont="1" applyNumberFormat="1"/>
    <xf quotePrefix="1" borderId="0" fillId="4" fontId="3" numFmtId="0" xfId="0" applyAlignment="1" applyFont="1">
      <alignment horizontal="right"/>
    </xf>
    <xf borderId="0" fillId="4" fontId="9" numFmtId="0" xfId="0" applyAlignment="1" applyFont="1">
      <alignment horizontal="right"/>
    </xf>
    <xf quotePrefix="1" borderId="0" fillId="4" fontId="9" numFmtId="0" xfId="0" applyAlignment="1" applyFont="1">
      <alignment horizontal="right"/>
    </xf>
    <xf borderId="0" fillId="0" fontId="5" numFmtId="0" xfId="0" applyFont="1"/>
    <xf borderId="0" fillId="0" fontId="17" numFmtId="0" xfId="0" applyFont="1"/>
    <xf borderId="0" fillId="0" fontId="18" numFmtId="0" xfId="0" applyAlignment="1" applyFont="1">
      <alignment horizontal="center"/>
    </xf>
    <xf borderId="0" fillId="0" fontId="7" numFmtId="4" xfId="0" applyFont="1" applyNumberFormat="1"/>
    <xf borderId="0" fillId="0" fontId="15" numFmtId="4" xfId="0" applyFont="1" applyNumberFormat="1"/>
    <xf borderId="0" fillId="0" fontId="18" numFmtId="0" xfId="0" applyFont="1"/>
    <xf borderId="0" fillId="5" fontId="19" numFmtId="0" xfId="0" applyAlignment="1" applyFill="1" applyFont="1">
      <alignment horizontal="center"/>
    </xf>
    <xf borderId="0" fillId="5" fontId="19" numFmtId="0" xfId="0" applyFont="1"/>
    <xf borderId="0" fillId="0" fontId="14" numFmtId="0" xfId="0" applyFont="1"/>
    <xf borderId="0" fillId="0" fontId="19" numFmtId="0" xfId="0" applyAlignment="1" applyFont="1">
      <alignment shrinkToFit="0" vertical="bottom" wrapText="1"/>
    </xf>
    <xf borderId="0" fillId="0" fontId="20" numFmtId="0" xfId="0" applyFont="1"/>
    <xf borderId="0" fillId="0" fontId="21" numFmtId="0" xfId="0" applyFont="1"/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center"/>
    </xf>
    <xf borderId="0" fillId="0" fontId="20" numFmtId="4" xfId="0" applyFont="1" applyNumberFormat="1"/>
    <xf borderId="0" fillId="0" fontId="21" numFmtId="4" xfId="0" applyFont="1" applyNumberFormat="1"/>
    <xf borderId="0" fillId="0" fontId="19" numFmtId="0" xfId="0" applyAlignment="1" applyFont="1">
      <alignment vertical="bottom"/>
    </xf>
    <xf borderId="0" fillId="0" fontId="2" numFmtId="0" xfId="0" applyFont="1"/>
    <xf borderId="0" fillId="0" fontId="22" numFmtId="0" xfId="0" applyAlignment="1" applyFont="1">
      <alignment horizontal="center"/>
    </xf>
    <xf borderId="0" fillId="0" fontId="22" numFmtId="3" xfId="0" applyAlignment="1" applyFont="1" applyNumberFormat="1">
      <alignment horizontal="center"/>
    </xf>
    <xf borderId="0" fillId="0" fontId="23" numFmtId="0" xfId="0" applyAlignment="1" applyFont="1">
      <alignment horizontal="center"/>
    </xf>
    <xf borderId="0" fillId="0" fontId="22" numFmtId="164" xfId="0" applyAlignment="1" applyFont="1" applyNumberFormat="1">
      <alignment horizontal="center"/>
    </xf>
    <xf borderId="0" fillId="0" fontId="8" numFmtId="0" xfId="0" applyFont="1"/>
    <xf borderId="0" fillId="0" fontId="24" numFmtId="0" xfId="0" applyFont="1"/>
    <xf borderId="0" fillId="0" fontId="14" numFmtId="164" xfId="0" applyAlignment="1" applyFont="1" applyNumberFormat="1">
      <alignment horizontal="right" vertical="bottom"/>
    </xf>
    <xf borderId="0" fillId="0" fontId="14" numFmtId="164" xfId="0" applyFont="1" applyNumberFormat="1"/>
    <xf borderId="0" fillId="0" fontId="10" numFmtId="0" xfId="0" applyFont="1"/>
    <xf borderId="0" fillId="0" fontId="24" numFmtId="164" xfId="0" applyFont="1" applyNumberFormat="1"/>
    <xf borderId="0" fillId="0" fontId="10" numFmtId="164" xfId="0" applyFont="1" applyNumberFormat="1"/>
    <xf borderId="0" fillId="0" fontId="3" numFmtId="9" xfId="0" applyFont="1" applyNumberFormat="1"/>
    <xf borderId="0" fillId="0" fontId="3" numFmtId="2" xfId="0" applyFont="1" applyNumberFormat="1"/>
    <xf borderId="0" fillId="0" fontId="25" numFmtId="10" xfId="0" applyFont="1" applyNumberFormat="1"/>
    <xf borderId="0" fillId="0" fontId="4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76.57"/>
    <col customWidth="1" min="3" max="5" width="10.29"/>
    <col customWidth="1" min="6" max="7" width="10.57"/>
    <col customWidth="1" min="8" max="8" width="9.71"/>
    <col customWidth="1" min="9" max="9" width="4.86"/>
    <col customWidth="1" min="10" max="10" width="10.43"/>
    <col customWidth="1" min="11" max="12" width="17.29"/>
  </cols>
  <sheetData>
    <row r="1">
      <c r="A1" s="1" t="s">
        <v>0</v>
      </c>
      <c r="I1" s="2"/>
      <c r="J1" s="3"/>
      <c r="K1" s="4"/>
    </row>
    <row r="2">
      <c r="A2" s="5" t="s">
        <v>1</v>
      </c>
      <c r="I2" s="2"/>
      <c r="J2" s="3"/>
      <c r="K2" s="4"/>
    </row>
    <row r="3">
      <c r="A3" s="5" t="s">
        <v>2</v>
      </c>
      <c r="I3" s="2"/>
      <c r="J3" s="3"/>
      <c r="K3" s="4"/>
    </row>
    <row r="4">
      <c r="A4" s="6" t="s">
        <v>3</v>
      </c>
      <c r="B4" s="7" t="s">
        <v>4</v>
      </c>
      <c r="D4" s="8"/>
      <c r="E4" s="9"/>
      <c r="J4" s="3"/>
      <c r="K4" s="4"/>
    </row>
    <row r="5">
      <c r="A5" s="6"/>
      <c r="B5" s="9" t="s">
        <v>5</v>
      </c>
      <c r="D5" s="10"/>
      <c r="J5" s="3"/>
      <c r="K5" s="4"/>
    </row>
    <row r="6">
      <c r="A6" s="6"/>
      <c r="B6" s="9" t="s">
        <v>6</v>
      </c>
      <c r="D6" s="10"/>
      <c r="J6" s="3"/>
      <c r="K6" s="4"/>
    </row>
    <row r="7">
      <c r="A7" s="11"/>
      <c r="B7" s="9" t="s">
        <v>7</v>
      </c>
      <c r="D7" s="12"/>
      <c r="J7" s="3"/>
      <c r="K7" s="4"/>
    </row>
    <row r="8">
      <c r="A8" s="13"/>
      <c r="B8" s="9" t="s">
        <v>8</v>
      </c>
      <c r="D8" s="14"/>
      <c r="J8" s="3"/>
      <c r="K8" s="4"/>
    </row>
    <row r="9">
      <c r="A9" s="13"/>
      <c r="B9" s="9" t="s">
        <v>9</v>
      </c>
      <c r="D9" s="14"/>
      <c r="J9" s="3"/>
      <c r="K9" s="4"/>
    </row>
    <row r="10">
      <c r="A10" s="13"/>
      <c r="B10" s="15" t="s">
        <v>10</v>
      </c>
      <c r="D10" s="14"/>
      <c r="J10" s="3"/>
      <c r="K10" s="4"/>
    </row>
    <row r="11">
      <c r="A11" s="13"/>
      <c r="B11" s="9" t="s">
        <v>11</v>
      </c>
      <c r="D11" s="14"/>
      <c r="J11" s="3"/>
      <c r="K11" s="4"/>
    </row>
    <row r="12">
      <c r="A12" s="16">
        <v>1.0</v>
      </c>
      <c r="B12" s="9" t="s">
        <v>12</v>
      </c>
      <c r="D12" s="17"/>
      <c r="J12" s="3"/>
      <c r="K12" s="4"/>
    </row>
    <row r="13">
      <c r="A13" s="16">
        <v>1.0</v>
      </c>
      <c r="B13" s="15" t="s">
        <v>13</v>
      </c>
      <c r="D13" s="17"/>
      <c r="J13" s="3"/>
      <c r="K13" s="4"/>
    </row>
    <row r="14">
      <c r="A14" s="16">
        <v>2.0</v>
      </c>
      <c r="B14" s="9" t="s">
        <v>14</v>
      </c>
      <c r="D14" s="17"/>
      <c r="J14" s="3"/>
      <c r="K14" s="4"/>
    </row>
    <row r="15">
      <c r="A15" s="16"/>
      <c r="B15" s="9" t="s">
        <v>15</v>
      </c>
      <c r="D15" s="17"/>
      <c r="J15" s="3"/>
      <c r="K15" s="4"/>
    </row>
    <row r="16">
      <c r="A16" s="16">
        <v>3.0</v>
      </c>
      <c r="B16" s="9" t="s">
        <v>16</v>
      </c>
      <c r="D16" s="17"/>
      <c r="J16" s="3"/>
      <c r="K16" s="4"/>
    </row>
    <row r="17">
      <c r="A17" s="16">
        <v>4.0</v>
      </c>
      <c r="B17" s="9" t="s">
        <v>17</v>
      </c>
      <c r="D17" s="17"/>
      <c r="J17" s="3"/>
      <c r="K17" s="4"/>
    </row>
    <row r="18">
      <c r="A18" s="18"/>
      <c r="B18" s="9"/>
      <c r="C18" s="9"/>
      <c r="D18" s="9"/>
      <c r="E18" s="9"/>
      <c r="F18" s="19"/>
      <c r="G18" s="19"/>
      <c r="H18" s="20"/>
      <c r="J18" s="21"/>
      <c r="K18" s="22"/>
    </row>
    <row r="19">
      <c r="A19" s="23"/>
      <c r="B19" s="9"/>
      <c r="C19" s="20" t="s">
        <v>18</v>
      </c>
      <c r="D19" s="24" t="s">
        <v>19</v>
      </c>
      <c r="E19" s="25" t="s">
        <v>20</v>
      </c>
      <c r="F19" s="26" t="s">
        <v>20</v>
      </c>
      <c r="G19" s="27" t="s">
        <v>21</v>
      </c>
      <c r="H19" s="20"/>
      <c r="J19" s="3"/>
      <c r="K19" s="4"/>
    </row>
    <row r="20">
      <c r="A20" s="28"/>
      <c r="B20" s="29"/>
      <c r="C20" s="20" t="s">
        <v>22</v>
      </c>
      <c r="D20" s="20" t="s">
        <v>23</v>
      </c>
      <c r="E20" s="25" t="s">
        <v>24</v>
      </c>
      <c r="F20" s="26" t="s">
        <v>25</v>
      </c>
      <c r="G20" s="26" t="s">
        <v>25</v>
      </c>
      <c r="H20" s="20"/>
      <c r="J20" s="3"/>
      <c r="K20" s="4"/>
    </row>
    <row r="21">
      <c r="A21" s="18"/>
      <c r="B21" s="29"/>
      <c r="C21" s="20" t="s">
        <v>26</v>
      </c>
      <c r="D21" s="20" t="s">
        <v>27</v>
      </c>
      <c r="E21" s="27" t="s">
        <v>28</v>
      </c>
      <c r="F21" s="27" t="s">
        <v>29</v>
      </c>
      <c r="G21" s="26" t="s">
        <v>29</v>
      </c>
      <c r="H21" s="20"/>
      <c r="J21" s="3"/>
      <c r="K21" s="4"/>
    </row>
    <row r="22">
      <c r="A22" s="18"/>
      <c r="B22" s="30" t="s">
        <v>30</v>
      </c>
      <c r="C22" s="9"/>
      <c r="D22" s="9"/>
      <c r="E22" s="20" t="s">
        <v>31</v>
      </c>
      <c r="F22" s="31" t="s">
        <v>32</v>
      </c>
      <c r="G22" s="31" t="s">
        <v>33</v>
      </c>
      <c r="H22" s="20"/>
      <c r="J22" s="3"/>
      <c r="K22" s="4"/>
    </row>
    <row r="23">
      <c r="A23" s="18"/>
      <c r="B23" s="29"/>
      <c r="C23" s="9"/>
      <c r="D23" s="9"/>
      <c r="E23" s="9"/>
      <c r="F23" s="19"/>
      <c r="G23" s="19"/>
      <c r="H23" s="20"/>
      <c r="J23" s="3"/>
      <c r="K23" s="4"/>
    </row>
    <row r="24">
      <c r="A24" s="18"/>
      <c r="B24" s="29" t="s">
        <v>34</v>
      </c>
      <c r="C24" s="9"/>
      <c r="D24" s="9"/>
      <c r="E24" s="9"/>
      <c r="F24" s="19"/>
      <c r="G24" s="19"/>
      <c r="H24" s="20"/>
      <c r="J24" s="3"/>
      <c r="K24" s="4"/>
    </row>
    <row r="25">
      <c r="A25" s="18"/>
      <c r="B25" s="15" t="s">
        <v>35</v>
      </c>
      <c r="C25" s="32">
        <f>Blad3!B26</f>
        <v>0.0135</v>
      </c>
      <c r="D25" s="33" t="s">
        <v>36</v>
      </c>
      <c r="E25" s="3">
        <f>IF(D15*C25/12&lt;Blad3!B22,-Blad3!B22*D13*(1-D14),-D15*C25*D13*(1-D14)/12)</f>
        <v>0</v>
      </c>
      <c r="F25" s="34"/>
      <c r="G25" s="34">
        <f t="shared" ref="G25:G26" si="1">E25*12</f>
        <v>0</v>
      </c>
      <c r="H25" s="20"/>
      <c r="J25" s="3"/>
      <c r="K25" s="4"/>
    </row>
    <row r="26">
      <c r="A26" s="35"/>
      <c r="B26" s="36" t="s">
        <v>37</v>
      </c>
      <c r="C26" s="37">
        <f>Blad3!B27</f>
        <v>0.18</v>
      </c>
      <c r="D26" s="38" t="s">
        <v>36</v>
      </c>
      <c r="E26" s="4">
        <f>IF(E61/(D7+1E-13)&gt;C61,D14*(D13*-1*(E45+E46+E47+F57/12+F58/12+E49+E53)*C26/(D7+1E-13)-D13*C26*C61),D14*(D13*-1*(E45+E46+E47+F57/12+F58/12+E49+E53)*C26/(D7+1E-13)-D13*C26*E61/(D7+1E-13)))</f>
        <v>0</v>
      </c>
      <c r="F26" s="34"/>
      <c r="G26" s="34">
        <f t="shared" si="1"/>
        <v>0</v>
      </c>
      <c r="H26" s="36"/>
      <c r="J26" s="36"/>
      <c r="K26" s="4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>
      <c r="A27" s="18"/>
      <c r="B27" s="29" t="s">
        <v>38</v>
      </c>
      <c r="C27" s="39"/>
      <c r="D27" s="40"/>
      <c r="E27" s="3"/>
      <c r="F27" s="34"/>
      <c r="G27" s="34"/>
      <c r="H27" s="20"/>
      <c r="J27" s="3"/>
      <c r="K27" s="4"/>
    </row>
    <row r="28">
      <c r="A28" s="16">
        <v>3.0</v>
      </c>
      <c r="B28" s="15" t="s">
        <v>39</v>
      </c>
      <c r="C28" s="39">
        <f>Blad3!B12</f>
        <v>58.33</v>
      </c>
      <c r="D28" s="33" t="s">
        <v>36</v>
      </c>
      <c r="E28" s="3">
        <f t="shared" ref="E28:E29" si="2">IF(D16=1,0,C28)</f>
        <v>58.33</v>
      </c>
      <c r="F28" s="34"/>
      <c r="G28" s="34">
        <f t="shared" ref="G28:G29" si="3">E28*12</f>
        <v>699.96</v>
      </c>
      <c r="H28" s="20"/>
      <c r="J28" s="3"/>
      <c r="K28" s="4"/>
    </row>
    <row r="29">
      <c r="A29" s="16">
        <v>4.0</v>
      </c>
      <c r="B29" s="15" t="s">
        <v>40</v>
      </c>
      <c r="C29" s="39">
        <f>Blad3!B5</f>
        <v>41.67</v>
      </c>
      <c r="D29" s="33" t="s">
        <v>36</v>
      </c>
      <c r="E29" s="3">
        <f t="shared" si="2"/>
        <v>41.67</v>
      </c>
      <c r="F29" s="34"/>
      <c r="G29" s="34">
        <f t="shared" si="3"/>
        <v>500.04</v>
      </c>
      <c r="H29" s="20"/>
      <c r="J29" s="3"/>
      <c r="K29" s="4"/>
    </row>
    <row r="30">
      <c r="A30" s="6"/>
      <c r="B30" s="29" t="s">
        <v>41</v>
      </c>
      <c r="C30" s="9"/>
      <c r="D30" s="33"/>
      <c r="E30" s="3"/>
      <c r="F30" s="34"/>
      <c r="G30" s="34"/>
      <c r="H30" s="20"/>
      <c r="J30" s="3"/>
      <c r="K30" s="4"/>
    </row>
    <row r="31">
      <c r="A31" s="6"/>
      <c r="B31" s="15" t="s">
        <v>42</v>
      </c>
      <c r="C31" s="9"/>
      <c r="D31" s="40" t="s">
        <v>36</v>
      </c>
      <c r="E31" s="41" t="s">
        <v>43</v>
      </c>
      <c r="F31" s="42"/>
      <c r="G31" s="42" t="s">
        <v>43</v>
      </c>
      <c r="H31" s="20"/>
      <c r="J31" s="3"/>
      <c r="K31" s="4"/>
    </row>
    <row r="32">
      <c r="A32" s="43"/>
      <c r="B32" s="44" t="s">
        <v>44</v>
      </c>
      <c r="C32" s="45"/>
      <c r="D32" s="46"/>
      <c r="E32" s="41"/>
      <c r="F32" s="42"/>
      <c r="G32" s="42"/>
      <c r="H32" s="20"/>
      <c r="J32" s="3"/>
      <c r="K32" s="4"/>
    </row>
    <row r="33">
      <c r="A33" s="43"/>
      <c r="B33" s="44" t="s">
        <v>45</v>
      </c>
      <c r="C33" s="45"/>
      <c r="D33" s="46"/>
      <c r="E33" s="41"/>
      <c r="F33" s="42"/>
      <c r="G33" s="42"/>
      <c r="H33" s="20"/>
      <c r="J33" s="3"/>
      <c r="K33" s="4"/>
    </row>
    <row r="34">
      <c r="A34" s="43"/>
      <c r="B34" s="44" t="s">
        <v>46</v>
      </c>
      <c r="C34" s="45"/>
      <c r="D34" s="46"/>
      <c r="E34" s="41"/>
      <c r="F34" s="42"/>
      <c r="G34" s="42"/>
      <c r="H34" s="20"/>
      <c r="J34" s="3"/>
      <c r="K34" s="4"/>
    </row>
    <row r="35">
      <c r="A35" s="43"/>
      <c r="B35" s="44" t="s">
        <v>47</v>
      </c>
      <c r="C35" s="45"/>
      <c r="D35" s="46"/>
      <c r="E35" s="41"/>
      <c r="F35" s="42"/>
      <c r="G35" s="42"/>
      <c r="H35" s="20"/>
      <c r="J35" s="3"/>
      <c r="K35" s="4"/>
    </row>
    <row r="36">
      <c r="A36" s="6"/>
      <c r="B36" s="15" t="s">
        <v>48</v>
      </c>
      <c r="C36" s="9"/>
      <c r="D36" s="40" t="s">
        <v>36</v>
      </c>
      <c r="E36" s="41" t="s">
        <v>43</v>
      </c>
      <c r="F36" s="42"/>
      <c r="G36" s="42" t="s">
        <v>43</v>
      </c>
      <c r="H36" s="20"/>
      <c r="J36" s="3"/>
      <c r="K36" s="4"/>
    </row>
    <row r="37">
      <c r="A37" s="6"/>
      <c r="B37" s="47" t="s">
        <v>49</v>
      </c>
      <c r="C37" s="9"/>
      <c r="D37" s="33"/>
      <c r="E37" s="41"/>
      <c r="F37" s="42"/>
      <c r="G37" s="42"/>
      <c r="H37" s="20"/>
      <c r="J37" s="3"/>
      <c r="K37" s="4"/>
    </row>
    <row r="38">
      <c r="A38" s="6"/>
      <c r="B38" s="29" t="s">
        <v>50</v>
      </c>
      <c r="C38" s="9"/>
      <c r="D38" s="33"/>
      <c r="E38" s="3"/>
      <c r="F38" s="34"/>
      <c r="G38" s="34"/>
      <c r="H38" s="20"/>
      <c r="J38" s="3"/>
      <c r="K38" s="4"/>
    </row>
    <row r="39">
      <c r="A39" s="48"/>
      <c r="B39" s="9" t="s">
        <v>51</v>
      </c>
      <c r="D39" s="49" t="s">
        <v>36</v>
      </c>
      <c r="E39" s="50"/>
      <c r="F39" s="34"/>
      <c r="G39" s="34">
        <f>E39*12</f>
        <v>0</v>
      </c>
      <c r="H39" s="20"/>
      <c r="J39" s="3"/>
      <c r="K39" s="4"/>
    </row>
    <row r="40">
      <c r="A40" s="51"/>
      <c r="B40" s="29" t="s">
        <v>52</v>
      </c>
      <c r="C40" s="39"/>
      <c r="D40" s="49"/>
      <c r="E40" s="52">
        <f>SUM(E25:E39)</f>
        <v>100</v>
      </c>
      <c r="F40" s="53">
        <f>SUM(F25:F29)</f>
        <v>0</v>
      </c>
      <c r="G40" s="54">
        <f>SUM(G25:G39)</f>
        <v>1200</v>
      </c>
      <c r="H40" s="20" t="s">
        <v>53</v>
      </c>
      <c r="J40" s="3"/>
      <c r="K40" s="4"/>
    </row>
    <row r="41">
      <c r="A41" s="6"/>
      <c r="B41" s="9"/>
      <c r="C41" s="9"/>
      <c r="D41" s="33"/>
      <c r="E41" s="55" t="s">
        <v>54</v>
      </c>
      <c r="F41" s="56"/>
      <c r="G41" s="57" t="s">
        <v>54</v>
      </c>
      <c r="H41" s="20"/>
      <c r="J41" s="3"/>
      <c r="K41" s="4"/>
    </row>
    <row r="42">
      <c r="A42" s="6"/>
      <c r="B42" s="58" t="s">
        <v>55</v>
      </c>
      <c r="C42" s="9"/>
      <c r="D42" s="33"/>
      <c r="E42" s="3"/>
      <c r="F42" s="34"/>
      <c r="G42" s="34"/>
      <c r="H42" s="20"/>
      <c r="J42" s="3"/>
      <c r="K42" s="4"/>
    </row>
    <row r="43">
      <c r="A43" s="6"/>
      <c r="B43" s="29"/>
      <c r="C43" s="9"/>
      <c r="D43" s="33"/>
      <c r="E43" s="3"/>
      <c r="F43" s="34"/>
      <c r="G43" s="34"/>
      <c r="H43" s="20"/>
      <c r="J43" s="3"/>
      <c r="K43" s="4"/>
    </row>
    <row r="44">
      <c r="A44" s="6"/>
      <c r="B44" s="29" t="s">
        <v>56</v>
      </c>
      <c r="C44" s="9"/>
      <c r="D44" s="33"/>
      <c r="E44" s="3"/>
      <c r="F44" s="34"/>
      <c r="G44" s="34"/>
      <c r="H44" s="20"/>
      <c r="J44" s="3"/>
      <c r="K44" s="4"/>
    </row>
    <row r="45">
      <c r="A45" s="59"/>
      <c r="B45" s="9" t="s">
        <v>57</v>
      </c>
      <c r="C45" s="3">
        <f>Blad2!B2</f>
        <v>3263.48</v>
      </c>
      <c r="D45" s="40" t="str">
        <f>D7</f>
        <v/>
      </c>
      <c r="E45" s="3">
        <f>D7*C45</f>
        <v>0</v>
      </c>
      <c r="F45" s="34"/>
      <c r="G45" s="34">
        <f t="shared" ref="G45:G49" si="4">E45*12</f>
        <v>0</v>
      </c>
      <c r="H45" s="20"/>
      <c r="J45" s="3"/>
      <c r="K45" s="4"/>
    </row>
    <row r="46">
      <c r="A46" s="59"/>
      <c r="B46" s="9" t="s">
        <v>58</v>
      </c>
      <c r="C46" s="3">
        <f>VLOOKUP(D11,Blad2!A2:C22,3,FALSE)</f>
        <v>0</v>
      </c>
      <c r="D46" s="40" t="str">
        <f>D7</f>
        <v/>
      </c>
      <c r="E46" s="3">
        <f>C46*D7</f>
        <v>0</v>
      </c>
      <c r="F46" s="34"/>
      <c r="G46" s="34">
        <f t="shared" si="4"/>
        <v>0</v>
      </c>
      <c r="H46" s="20"/>
      <c r="J46" s="3"/>
      <c r="K46" s="4"/>
    </row>
    <row r="47">
      <c r="A47" s="59"/>
      <c r="B47" s="15" t="s">
        <v>59</v>
      </c>
      <c r="C47" s="60">
        <f>Blad3!B13</f>
        <v>0.1</v>
      </c>
      <c r="D47" s="40" t="str">
        <f>D7</f>
        <v/>
      </c>
      <c r="E47" s="3">
        <f>IF(D9=1,0,(E45+E46)*C47*D8)</f>
        <v>0</v>
      </c>
      <c r="F47" s="34"/>
      <c r="G47" s="34">
        <f t="shared" si="4"/>
        <v>0</v>
      </c>
      <c r="H47" s="20"/>
      <c r="J47" s="3"/>
      <c r="K47" s="4"/>
    </row>
    <row r="48">
      <c r="A48" s="59"/>
      <c r="B48" s="9" t="s">
        <v>60</v>
      </c>
      <c r="C48" s="3"/>
      <c r="D48" s="33" t="s">
        <v>36</v>
      </c>
      <c r="E48" s="50"/>
      <c r="F48" s="34"/>
      <c r="G48" s="34">
        <f t="shared" si="4"/>
        <v>0</v>
      </c>
      <c r="H48" s="20"/>
      <c r="J48" s="3"/>
      <c r="K48" s="4"/>
    </row>
    <row r="49">
      <c r="A49" s="59"/>
      <c r="B49" s="9" t="s">
        <v>61</v>
      </c>
      <c r="C49" s="3">
        <f>VLOOKUP(D11,Blad2!A:H,7)*-1</f>
        <v>-346.44</v>
      </c>
      <c r="D49" s="40" t="str">
        <f>D7</f>
        <v/>
      </c>
      <c r="E49" s="3">
        <f>IF(D9=1,0,C49*D49)</f>
        <v>0</v>
      </c>
      <c r="F49" s="34"/>
      <c r="G49" s="34">
        <f t="shared" si="4"/>
        <v>0</v>
      </c>
      <c r="H49" s="20"/>
      <c r="J49" s="3"/>
      <c r="K49" s="4"/>
    </row>
    <row r="50">
      <c r="A50" s="61"/>
      <c r="B50" s="15" t="s">
        <v>62</v>
      </c>
      <c r="C50" s="60"/>
      <c r="D50" s="33" t="s">
        <v>36</v>
      </c>
      <c r="E50" s="3">
        <f>IF(D9=1,0,-Blad3!B15*E48)</f>
        <v>0</v>
      </c>
      <c r="F50" s="34"/>
      <c r="G50" s="34">
        <f>12*E50</f>
        <v>0</v>
      </c>
      <c r="H50" s="20"/>
      <c r="J50" s="3"/>
      <c r="K50" s="4"/>
    </row>
    <row r="51">
      <c r="A51" s="61"/>
      <c r="B51" s="15" t="s">
        <v>63</v>
      </c>
      <c r="C51" s="60">
        <f>Blad3!B26</f>
        <v>0.0135</v>
      </c>
      <c r="D51" s="33" t="s">
        <v>36</v>
      </c>
      <c r="E51" s="3">
        <f t="shared" ref="E51:E52" si="5">G51/12</f>
        <v>0</v>
      </c>
      <c r="F51" s="34"/>
      <c r="G51" s="34">
        <f>IF(D9=1,0,IF((-C54*12)&lt;(C51*D15/(D7+1E-13)),Blad3!B15*((C51*D15/(D7+1E-13))+(C54*12))*D12*(D14-1)*D7,0))</f>
        <v>0</v>
      </c>
      <c r="H51" s="20"/>
      <c r="J51" s="3"/>
      <c r="K51" s="4"/>
    </row>
    <row r="52">
      <c r="A52" s="11"/>
      <c r="B52" s="15" t="s">
        <v>64</v>
      </c>
      <c r="C52" s="60">
        <f>Blad3!B27</f>
        <v>0.18</v>
      </c>
      <c r="D52" s="33" t="s">
        <v>36</v>
      </c>
      <c r="E52" s="3">
        <f t="shared" si="5"/>
        <v>0</v>
      </c>
      <c r="F52" s="34"/>
      <c r="G52" s="34">
        <f>IF(D9=1,0,IF(C52*(G45+G46+G47+G48+G49+G50+G57+G58+G61)/(D7+1E-13)&gt;12*-C54,-Blad3!B15*(C52*(G45+G46+G47+G48+G49+G50+G57+G58+G61)/(D7+1E-13)+12*C54)*D14*D12*D7,0))</f>
        <v>0</v>
      </c>
      <c r="H52" s="20"/>
      <c r="J52" s="3"/>
      <c r="K52" s="4"/>
    </row>
    <row r="53">
      <c r="A53" s="16"/>
      <c r="B53" s="15" t="s">
        <v>65</v>
      </c>
      <c r="C53" s="3"/>
      <c r="D53" s="62" t="str">
        <f>D7</f>
        <v/>
      </c>
      <c r="E53" s="3">
        <f>IF(D9=1,0,Blad3!B15*E47*(1+C57+C58)*-1)</f>
        <v>0</v>
      </c>
      <c r="F53" s="34"/>
      <c r="G53" s="34">
        <f t="shared" ref="G53:G54" si="6">E53*12</f>
        <v>0</v>
      </c>
      <c r="H53" s="20"/>
      <c r="J53" s="3"/>
      <c r="K53" s="4"/>
    </row>
    <row r="54">
      <c r="A54" s="16">
        <v>1.0</v>
      </c>
      <c r="B54" s="9" t="s">
        <v>66</v>
      </c>
      <c r="C54" s="3">
        <f>VLOOKUP(D11,Blad2!A2:F22,6,FALSE)*-1</f>
        <v>-422.95</v>
      </c>
      <c r="D54" s="33" t="s">
        <v>36</v>
      </c>
      <c r="E54" s="63">
        <f>C54*D12</f>
        <v>0</v>
      </c>
      <c r="F54" s="64"/>
      <c r="G54" s="64">
        <f t="shared" si="6"/>
        <v>0</v>
      </c>
      <c r="H54" s="20"/>
      <c r="J54" s="3"/>
      <c r="K54" s="4"/>
    </row>
    <row r="55">
      <c r="A55" s="51"/>
      <c r="B55" s="9" t="s">
        <v>67</v>
      </c>
      <c r="C55" s="39"/>
      <c r="D55" s="40"/>
      <c r="E55" s="65">
        <f t="shared" ref="E55:G55" si="7">SUM(E45:E54)</f>
        <v>0</v>
      </c>
      <c r="F55" s="66">
        <f t="shared" si="7"/>
        <v>0</v>
      </c>
      <c r="G55" s="67">
        <f t="shared" si="7"/>
        <v>0</v>
      </c>
      <c r="H55" s="20" t="s">
        <v>68</v>
      </c>
      <c r="J55" s="3"/>
      <c r="K55" s="4"/>
    </row>
    <row r="56">
      <c r="A56" s="51"/>
      <c r="B56" s="29" t="s">
        <v>69</v>
      </c>
      <c r="C56" s="39"/>
      <c r="D56" s="40"/>
      <c r="E56" s="3"/>
      <c r="F56" s="34"/>
      <c r="G56" s="34"/>
      <c r="H56" s="20"/>
      <c r="J56" s="3"/>
      <c r="K56" s="4"/>
    </row>
    <row r="57">
      <c r="A57" s="59"/>
      <c r="B57" s="15" t="s">
        <v>70</v>
      </c>
      <c r="C57" s="60">
        <f>Blad3!B29</f>
        <v>0.08</v>
      </c>
      <c r="D57" s="40" t="str">
        <f>D7</f>
        <v/>
      </c>
      <c r="E57" s="3"/>
      <c r="F57" s="34">
        <f>(E45+E46+E47)*C57*12</f>
        <v>0</v>
      </c>
      <c r="G57" s="34">
        <f t="shared" ref="G57:G58" si="8">F57</f>
        <v>0</v>
      </c>
      <c r="H57" s="20"/>
      <c r="J57" s="3"/>
      <c r="K57" s="4"/>
    </row>
    <row r="58">
      <c r="A58" s="59"/>
      <c r="B58" s="15" t="s">
        <v>71</v>
      </c>
      <c r="C58" s="60">
        <f>Blad3!B30</f>
        <v>0.083</v>
      </c>
      <c r="D58" s="40" t="str">
        <f>D7</f>
        <v/>
      </c>
      <c r="E58" s="3"/>
      <c r="F58" s="34">
        <f>(E45+E46+E47)*C58*12</f>
        <v>0</v>
      </c>
      <c r="G58" s="34">
        <f t="shared" si="8"/>
        <v>0</v>
      </c>
      <c r="H58" s="20"/>
      <c r="J58" s="3"/>
      <c r="K58" s="4"/>
    </row>
    <row r="59">
      <c r="A59" s="59"/>
      <c r="B59" s="9" t="s">
        <v>67</v>
      </c>
      <c r="C59" s="3"/>
      <c r="D59" s="40"/>
      <c r="E59" s="65">
        <f t="shared" ref="E59:G59" si="9">SUM(E57:E58)</f>
        <v>0</v>
      </c>
      <c r="F59" s="68">
        <f t="shared" si="9"/>
        <v>0</v>
      </c>
      <c r="G59" s="69">
        <f t="shared" si="9"/>
        <v>0</v>
      </c>
      <c r="H59" s="20" t="s">
        <v>72</v>
      </c>
      <c r="J59" s="3"/>
      <c r="K59" s="4"/>
    </row>
    <row r="60">
      <c r="A60" s="16">
        <v>5.0</v>
      </c>
      <c r="B60" s="29" t="s">
        <v>73</v>
      </c>
      <c r="C60" s="3"/>
      <c r="D60" s="40"/>
      <c r="E60" s="3"/>
      <c r="F60" s="34"/>
      <c r="G60" s="34"/>
      <c r="H60" s="20"/>
      <c r="J60" s="3"/>
      <c r="K60" s="4"/>
    </row>
    <row r="61">
      <c r="A61" s="59"/>
      <c r="B61" s="15" t="s">
        <v>74</v>
      </c>
      <c r="C61" s="3">
        <f>Blad3!B20</f>
        <v>335.84625</v>
      </c>
      <c r="D61" s="40" t="s">
        <v>36</v>
      </c>
      <c r="E61" s="3">
        <f>IF((E45+E46+E47+F57/12+F58/12)&lt;(Blad3!B19/12),Blad3!B18*(E45+E46+E47+F57/12+F58/12),Blad3!B18*Blad3!B19/12)</f>
        <v>0</v>
      </c>
      <c r="F61" s="34"/>
      <c r="G61" s="34">
        <f t="shared" ref="G61:G63" si="10">E61*12</f>
        <v>0</v>
      </c>
      <c r="H61" s="20"/>
      <c r="J61" s="3"/>
      <c r="K61" s="4"/>
    </row>
    <row r="62">
      <c r="A62" s="59"/>
      <c r="B62" s="15" t="s">
        <v>75</v>
      </c>
      <c r="C62" s="3">
        <f>Blad3!B3</f>
        <v>106</v>
      </c>
      <c r="D62" s="40" t="str">
        <f>D7</f>
        <v/>
      </c>
      <c r="E62" s="3">
        <f>C62*D7</f>
        <v>0</v>
      </c>
      <c r="F62" s="34"/>
      <c r="G62" s="34">
        <f t="shared" si="10"/>
        <v>0</v>
      </c>
      <c r="H62" s="20"/>
      <c r="J62" s="3"/>
      <c r="K62" s="4"/>
    </row>
    <row r="63">
      <c r="A63" s="59"/>
      <c r="B63" s="15" t="s">
        <v>76</v>
      </c>
      <c r="C63" s="3">
        <f>Blad3!B4</f>
        <v>68.5</v>
      </c>
      <c r="D63" s="40" t="s">
        <v>36</v>
      </c>
      <c r="E63" s="3">
        <f>IF(D7=0,0,C63)</f>
        <v>0</v>
      </c>
      <c r="F63" s="34"/>
      <c r="G63" s="34">
        <f t="shared" si="10"/>
        <v>0</v>
      </c>
      <c r="H63" s="20"/>
      <c r="J63" s="3"/>
      <c r="K63" s="4"/>
    </row>
    <row r="64">
      <c r="A64" s="59"/>
      <c r="B64" s="15" t="s">
        <v>67</v>
      </c>
      <c r="C64" s="3"/>
      <c r="D64" s="33"/>
      <c r="E64" s="70">
        <f t="shared" ref="E64:G64" si="11">SUM(E61:E63)</f>
        <v>0</v>
      </c>
      <c r="F64" s="71">
        <f t="shared" si="11"/>
        <v>0</v>
      </c>
      <c r="G64" s="72">
        <f t="shared" si="11"/>
        <v>0</v>
      </c>
      <c r="H64" s="20" t="s">
        <v>77</v>
      </c>
      <c r="J64" s="3"/>
      <c r="K64" s="4"/>
    </row>
    <row r="65">
      <c r="A65" s="59"/>
      <c r="B65" s="9"/>
      <c r="C65" s="3"/>
      <c r="D65" s="33"/>
      <c r="E65" s="41"/>
      <c r="F65" s="42"/>
      <c r="G65" s="42"/>
      <c r="H65" s="20"/>
      <c r="J65" s="3"/>
      <c r="K65" s="4"/>
      <c r="L65" s="73"/>
    </row>
    <row r="66">
      <c r="A66" s="59"/>
      <c r="B66" s="30" t="s">
        <v>78</v>
      </c>
      <c r="C66" s="3"/>
      <c r="D66" s="33"/>
      <c r="E66" s="3"/>
      <c r="F66" s="34"/>
      <c r="G66" s="34"/>
      <c r="H66" s="20"/>
      <c r="J66" s="3"/>
      <c r="K66" s="4"/>
    </row>
    <row r="67">
      <c r="A67" s="59"/>
      <c r="B67" s="29"/>
      <c r="C67" s="3"/>
      <c r="D67" s="33"/>
      <c r="E67" s="3"/>
      <c r="F67" s="34"/>
      <c r="G67" s="34"/>
      <c r="H67" s="20"/>
      <c r="J67" s="3"/>
      <c r="K67" s="4"/>
    </row>
    <row r="68">
      <c r="A68" s="59"/>
      <c r="B68" s="15" t="s">
        <v>79</v>
      </c>
      <c r="C68" s="3"/>
      <c r="D68" s="40"/>
      <c r="E68" s="41" t="s">
        <v>43</v>
      </c>
      <c r="F68" s="42"/>
      <c r="G68" s="42" t="s">
        <v>43</v>
      </c>
      <c r="H68" s="20"/>
      <c r="J68" s="9"/>
      <c r="K68" s="4"/>
    </row>
    <row r="69">
      <c r="A69" s="59"/>
      <c r="B69" s="9" t="s">
        <v>80</v>
      </c>
      <c r="C69" s="3">
        <f>Blad3!B8</f>
        <v>7752.33</v>
      </c>
      <c r="D69" s="40" t="str">
        <f>D7</f>
        <v/>
      </c>
      <c r="E69" s="3">
        <f>C69*D7</f>
        <v>0</v>
      </c>
      <c r="F69" s="34"/>
      <c r="G69" s="34">
        <f t="shared" ref="G69:G72" si="12">E69*12</f>
        <v>0</v>
      </c>
      <c r="H69" s="20"/>
      <c r="J69" s="9"/>
      <c r="K69" s="4"/>
      <c r="L69" s="4"/>
    </row>
    <row r="70">
      <c r="A70" s="16"/>
      <c r="B70" s="15" t="s">
        <v>81</v>
      </c>
      <c r="C70" s="3">
        <f>Blad3!B9</f>
        <v>575.92</v>
      </c>
      <c r="D70" s="40" t="str">
        <f>D7</f>
        <v/>
      </c>
      <c r="E70" s="3">
        <f>C70*D7*D8</f>
        <v>0</v>
      </c>
      <c r="F70" s="34"/>
      <c r="G70" s="34">
        <f t="shared" si="12"/>
        <v>0</v>
      </c>
      <c r="H70" s="20"/>
      <c r="J70" s="9"/>
      <c r="K70" s="4"/>
    </row>
    <row r="71">
      <c r="A71" s="16"/>
      <c r="B71" s="15" t="s">
        <v>82</v>
      </c>
      <c r="C71" s="3">
        <f>-Blad3!B9</f>
        <v>-575.92</v>
      </c>
      <c r="D71" s="40" t="str">
        <f>D7</f>
        <v/>
      </c>
      <c r="E71" s="3">
        <f>C71*D7*D10</f>
        <v>0</v>
      </c>
      <c r="F71" s="34"/>
      <c r="G71" s="34">
        <f t="shared" si="12"/>
        <v>0</v>
      </c>
      <c r="H71" s="20"/>
      <c r="J71" s="9"/>
      <c r="K71" s="4"/>
    </row>
    <row r="72">
      <c r="A72" s="16">
        <v>1.0</v>
      </c>
      <c r="B72" s="9" t="s">
        <v>83</v>
      </c>
      <c r="C72" s="3">
        <f>-Blad3!B10</f>
        <v>-677.92</v>
      </c>
      <c r="D72" s="40" t="s">
        <v>36</v>
      </c>
      <c r="E72" s="3">
        <f>C72*D12</f>
        <v>0</v>
      </c>
      <c r="F72" s="34"/>
      <c r="G72" s="34">
        <f t="shared" si="12"/>
        <v>0</v>
      </c>
      <c r="H72" s="20"/>
      <c r="J72" s="9"/>
      <c r="K72" s="4"/>
    </row>
    <row r="73">
      <c r="A73" s="74" t="s">
        <v>84</v>
      </c>
      <c r="B73" s="29" t="s">
        <v>85</v>
      </c>
      <c r="C73" s="39"/>
      <c r="D73" s="49"/>
      <c r="E73" s="65">
        <f t="shared" ref="E73:G73" si="13">SUM(E69:E72)</f>
        <v>0</v>
      </c>
      <c r="F73" s="66">
        <f t="shared" si="13"/>
        <v>0</v>
      </c>
      <c r="G73" s="67">
        <f t="shared" si="13"/>
        <v>0</v>
      </c>
      <c r="H73" s="20" t="s">
        <v>86</v>
      </c>
      <c r="J73" s="3"/>
      <c r="K73" s="4"/>
    </row>
    <row r="74">
      <c r="A74" s="6"/>
      <c r="B74" s="9"/>
      <c r="C74" s="9"/>
      <c r="D74" s="9"/>
      <c r="E74" s="41"/>
      <c r="F74" s="42"/>
      <c r="G74" s="42"/>
      <c r="H74" s="20"/>
      <c r="J74" s="3"/>
      <c r="K74" s="4"/>
    </row>
    <row r="75">
      <c r="A75" s="6">
        <v>7.0</v>
      </c>
      <c r="B75" s="75" t="s">
        <v>87</v>
      </c>
      <c r="C75" s="9"/>
      <c r="D75" s="9"/>
      <c r="E75" s="76">
        <f t="shared" ref="E75:G75" si="14">E40+E55+E59+E64</f>
        <v>100</v>
      </c>
      <c r="F75" s="77">
        <f t="shared" si="14"/>
        <v>0</v>
      </c>
      <c r="G75" s="77">
        <f t="shared" si="14"/>
        <v>1200</v>
      </c>
      <c r="H75" s="20" t="s">
        <v>88</v>
      </c>
      <c r="J75" s="3"/>
      <c r="K75" s="4"/>
    </row>
    <row r="76">
      <c r="A76" s="6"/>
      <c r="B76" s="29"/>
      <c r="C76" s="9"/>
      <c r="D76" s="9"/>
      <c r="E76" s="3"/>
      <c r="F76" s="34"/>
      <c r="G76" s="34"/>
      <c r="H76" s="20"/>
      <c r="J76" s="3"/>
      <c r="K76" s="4"/>
    </row>
    <row r="77">
      <c r="A77" s="6">
        <v>8.0</v>
      </c>
      <c r="B77" s="75" t="s">
        <v>89</v>
      </c>
      <c r="C77" s="9"/>
      <c r="D77" s="9"/>
      <c r="E77" s="76">
        <f t="shared" ref="E77:G77" si="15">E40+E73</f>
        <v>100</v>
      </c>
      <c r="F77" s="77">
        <f t="shared" si="15"/>
        <v>0</v>
      </c>
      <c r="G77" s="77">
        <f t="shared" si="15"/>
        <v>1200</v>
      </c>
      <c r="H77" s="20" t="s">
        <v>90</v>
      </c>
      <c r="J77" s="9"/>
      <c r="K77" s="3"/>
    </row>
    <row r="78">
      <c r="A78" s="29"/>
      <c r="B78" s="75"/>
      <c r="C78" s="9"/>
      <c r="D78" s="9"/>
      <c r="E78" s="78" t="s">
        <v>54</v>
      </c>
      <c r="F78" s="79"/>
      <c r="G78" s="80" t="s">
        <v>54</v>
      </c>
      <c r="H78" s="20"/>
      <c r="I78" s="2"/>
      <c r="J78" s="3"/>
      <c r="K78" s="4"/>
    </row>
    <row r="79">
      <c r="A79" s="9"/>
      <c r="B79" s="9"/>
      <c r="C79" s="9"/>
      <c r="D79" s="9"/>
      <c r="E79" s="9"/>
      <c r="F79" s="19"/>
      <c r="G79" s="19"/>
      <c r="H79" s="20"/>
      <c r="I79" s="2"/>
      <c r="J79" s="3"/>
      <c r="K79" s="4"/>
    </row>
    <row r="80">
      <c r="C80" s="9"/>
      <c r="D80" s="9"/>
      <c r="E80" s="9"/>
      <c r="F80" s="19"/>
      <c r="G80" s="19"/>
      <c r="H80" s="20"/>
      <c r="I80" s="2"/>
      <c r="J80" s="3"/>
      <c r="K80" s="4"/>
    </row>
    <row r="81">
      <c r="A81" s="6">
        <v>1.0</v>
      </c>
      <c r="B81" s="81" t="s">
        <v>91</v>
      </c>
      <c r="C81" s="47"/>
      <c r="D81" s="47"/>
      <c r="E81" s="47"/>
      <c r="F81" s="82"/>
      <c r="G81" s="82"/>
      <c r="H81" s="8"/>
      <c r="I81" s="83"/>
      <c r="J81" s="84"/>
      <c r="K81" s="85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</row>
    <row r="82">
      <c r="A82" s="6"/>
      <c r="B82" s="81" t="s">
        <v>92</v>
      </c>
      <c r="C82" s="47"/>
      <c r="D82" s="47"/>
      <c r="E82" s="47"/>
      <c r="F82" s="82"/>
      <c r="G82" s="82"/>
      <c r="H82" s="8"/>
      <c r="I82" s="83"/>
      <c r="J82" s="84"/>
      <c r="K82" s="85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</row>
    <row r="83">
      <c r="A83" s="6"/>
      <c r="B83" s="81"/>
      <c r="C83" s="47"/>
      <c r="D83" s="47"/>
      <c r="E83" s="47"/>
      <c r="F83" s="82"/>
      <c r="G83" s="82"/>
      <c r="H83" s="8"/>
      <c r="I83" s="83"/>
      <c r="J83" s="84"/>
      <c r="K83" s="85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</row>
    <row r="84">
      <c r="A84" s="6">
        <v>2.0</v>
      </c>
      <c r="B84" s="81" t="s">
        <v>93</v>
      </c>
      <c r="C84" s="47"/>
      <c r="D84" s="47"/>
      <c r="E84" s="47"/>
      <c r="F84" s="82"/>
      <c r="G84" s="82"/>
      <c r="H84" s="8"/>
      <c r="I84" s="83"/>
      <c r="J84" s="84"/>
      <c r="K84" s="85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</row>
    <row r="85">
      <c r="A85" s="87"/>
      <c r="B85" s="88" t="s">
        <v>94</v>
      </c>
      <c r="C85" s="47"/>
      <c r="D85" s="47"/>
      <c r="E85" s="47"/>
      <c r="F85" s="82"/>
      <c r="G85" s="82"/>
      <c r="H85" s="8"/>
      <c r="I85" s="83"/>
      <c r="J85" s="84"/>
      <c r="K85" s="85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</row>
    <row r="86">
      <c r="A86" s="6"/>
      <c r="B86" s="81"/>
      <c r="C86" s="47"/>
      <c r="D86" s="47"/>
      <c r="E86" s="47"/>
      <c r="F86" s="82"/>
      <c r="G86" s="82"/>
      <c r="H86" s="8"/>
      <c r="I86" s="83"/>
      <c r="J86" s="84"/>
      <c r="K86" s="85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</row>
    <row r="87">
      <c r="A87" s="6">
        <v>3.0</v>
      </c>
      <c r="B87" s="81" t="s">
        <v>95</v>
      </c>
      <c r="C87" s="47"/>
      <c r="D87" s="47"/>
      <c r="E87" s="47"/>
      <c r="F87" s="82"/>
      <c r="G87" s="82"/>
      <c r="H87" s="8"/>
      <c r="I87" s="83"/>
      <c r="J87" s="84"/>
      <c r="K87" s="85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</row>
    <row r="88">
      <c r="A88" s="6"/>
      <c r="B88" s="81"/>
      <c r="C88" s="47"/>
      <c r="D88" s="47"/>
      <c r="E88" s="47"/>
      <c r="F88" s="82"/>
      <c r="G88" s="82"/>
      <c r="H88" s="8"/>
      <c r="I88" s="83"/>
      <c r="J88" s="84"/>
      <c r="K88" s="85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</row>
    <row r="89">
      <c r="A89" s="6">
        <v>4.0</v>
      </c>
      <c r="B89" s="81" t="s">
        <v>96</v>
      </c>
      <c r="C89" s="47"/>
      <c r="D89" s="47"/>
      <c r="E89" s="47"/>
      <c r="F89" s="82"/>
      <c r="G89" s="82"/>
      <c r="H89" s="8"/>
      <c r="I89" s="83"/>
      <c r="J89" s="84"/>
      <c r="K89" s="85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</row>
    <row r="90">
      <c r="A90" s="6"/>
      <c r="B90" s="81"/>
      <c r="C90" s="47"/>
      <c r="D90" s="47"/>
      <c r="E90" s="47"/>
      <c r="F90" s="82"/>
      <c r="G90" s="82"/>
      <c r="H90" s="8"/>
      <c r="I90" s="83"/>
      <c r="J90" s="84"/>
      <c r="K90" s="85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</row>
    <row r="91">
      <c r="A91" s="6">
        <v>5.0</v>
      </c>
      <c r="B91" s="81" t="s">
        <v>97</v>
      </c>
      <c r="C91" s="47"/>
      <c r="D91" s="47"/>
      <c r="E91" s="47"/>
      <c r="F91" s="82"/>
      <c r="G91" s="82"/>
      <c r="H91" s="8"/>
      <c r="I91" s="83"/>
      <c r="J91" s="84"/>
      <c r="K91" s="85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</row>
    <row r="92">
      <c r="A92" s="6"/>
      <c r="B92" s="81" t="s">
        <v>98</v>
      </c>
      <c r="C92" s="47"/>
      <c r="D92" s="47"/>
      <c r="E92" s="47"/>
      <c r="F92" s="82"/>
      <c r="G92" s="82"/>
      <c r="H92" s="8"/>
      <c r="I92" s="83"/>
      <c r="J92" s="84"/>
      <c r="K92" s="85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</row>
    <row r="93">
      <c r="A93" s="6"/>
      <c r="B93" s="81"/>
      <c r="C93" s="47"/>
      <c r="D93" s="47"/>
      <c r="E93" s="47"/>
      <c r="F93" s="82"/>
      <c r="G93" s="82"/>
      <c r="H93" s="8"/>
      <c r="I93" s="83"/>
      <c r="J93" s="84"/>
      <c r="K93" s="85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</row>
    <row r="94">
      <c r="A94" s="6">
        <v>6.0</v>
      </c>
      <c r="B94" s="81" t="s">
        <v>99</v>
      </c>
      <c r="C94" s="47"/>
      <c r="D94" s="47"/>
      <c r="E94" s="47"/>
      <c r="F94" s="82"/>
      <c r="G94" s="82"/>
      <c r="H94" s="8"/>
      <c r="I94" s="83"/>
      <c r="J94" s="84"/>
      <c r="K94" s="85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</row>
    <row r="95">
      <c r="A95" s="6"/>
      <c r="B95" s="81"/>
      <c r="C95" s="47"/>
      <c r="D95" s="47"/>
      <c r="E95" s="47"/>
      <c r="F95" s="82"/>
      <c r="G95" s="82"/>
      <c r="H95" s="8"/>
      <c r="I95" s="83"/>
      <c r="J95" s="84"/>
      <c r="K95" s="85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</row>
    <row r="96">
      <c r="A96" s="6">
        <v>7.0</v>
      </c>
      <c r="B96" s="81" t="s">
        <v>100</v>
      </c>
      <c r="C96" s="47"/>
      <c r="D96" s="47"/>
      <c r="E96" s="47"/>
      <c r="F96" s="82"/>
      <c r="G96" s="82"/>
      <c r="H96" s="8"/>
      <c r="I96" s="83"/>
      <c r="J96" s="84"/>
      <c r="K96" s="85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</row>
    <row r="97">
      <c r="A97" s="6"/>
      <c r="B97" s="81" t="s">
        <v>101</v>
      </c>
      <c r="C97" s="47"/>
      <c r="D97" s="47"/>
      <c r="E97" s="47"/>
      <c r="F97" s="82"/>
      <c r="G97" s="82"/>
      <c r="H97" s="8"/>
      <c r="I97" s="83"/>
      <c r="J97" s="84"/>
      <c r="K97" s="85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</row>
    <row r="98">
      <c r="A98" s="6"/>
      <c r="B98" s="81"/>
      <c r="C98" s="47"/>
      <c r="D98" s="47"/>
      <c r="E98" s="47"/>
      <c r="F98" s="82"/>
      <c r="G98" s="82"/>
      <c r="H98" s="8"/>
      <c r="I98" s="83"/>
      <c r="J98" s="84"/>
      <c r="K98" s="85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>
      <c r="A99" s="6">
        <v>8.0</v>
      </c>
      <c r="B99" s="81" t="s">
        <v>102</v>
      </c>
      <c r="C99" s="47"/>
      <c r="D99" s="47"/>
      <c r="E99" s="47"/>
      <c r="F99" s="82"/>
      <c r="G99" s="82"/>
      <c r="H99" s="8"/>
      <c r="I99" s="83"/>
      <c r="J99" s="84"/>
      <c r="K99" s="85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</row>
    <row r="100">
      <c r="A100" s="89"/>
      <c r="B100" s="81" t="s">
        <v>103</v>
      </c>
      <c r="C100" s="9"/>
      <c r="D100" s="9"/>
      <c r="E100" s="9"/>
      <c r="F100" s="19"/>
      <c r="G100" s="19"/>
      <c r="H100" s="20"/>
      <c r="I100" s="2"/>
      <c r="J100" s="3"/>
      <c r="K100" s="4"/>
    </row>
    <row r="101">
      <c r="A101" s="89"/>
      <c r="B101" s="89"/>
      <c r="C101" s="9"/>
      <c r="D101" s="9"/>
      <c r="E101" s="9"/>
      <c r="F101" s="19"/>
      <c r="G101" s="19"/>
      <c r="H101" s="20"/>
      <c r="I101" s="2"/>
      <c r="J101" s="3"/>
      <c r="K101" s="4"/>
    </row>
    <row r="102">
      <c r="A102" s="90"/>
      <c r="B102" s="90" t="s">
        <v>104</v>
      </c>
      <c r="C102" s="91"/>
      <c r="D102" s="91"/>
      <c r="E102" s="91"/>
      <c r="F102" s="92"/>
      <c r="G102" s="92"/>
      <c r="H102" s="93"/>
      <c r="I102" s="94"/>
      <c r="J102" s="95"/>
      <c r="K102" s="96"/>
      <c r="L102" s="92"/>
    </row>
    <row r="103">
      <c r="A103" s="90"/>
      <c r="B103" s="90" t="s">
        <v>105</v>
      </c>
      <c r="C103" s="91"/>
      <c r="D103" s="91"/>
      <c r="E103" s="91"/>
      <c r="F103" s="92"/>
      <c r="G103" s="92"/>
      <c r="H103" s="93"/>
      <c r="I103" s="94"/>
      <c r="J103" s="95"/>
      <c r="K103" s="96"/>
      <c r="L103" s="92"/>
    </row>
    <row r="104">
      <c r="A104" s="97"/>
      <c r="B104" s="97" t="s">
        <v>106</v>
      </c>
      <c r="C104" s="91"/>
      <c r="D104" s="91"/>
      <c r="E104" s="91"/>
      <c r="F104" s="92"/>
      <c r="G104" s="92"/>
      <c r="H104" s="93"/>
      <c r="I104" s="94"/>
      <c r="J104" s="95"/>
      <c r="K104" s="96"/>
      <c r="L104" s="92"/>
    </row>
    <row r="105">
      <c r="A105" s="97"/>
      <c r="B105" s="97" t="s">
        <v>107</v>
      </c>
      <c r="C105" s="91"/>
      <c r="D105" s="91"/>
      <c r="E105" s="91"/>
      <c r="F105" s="92"/>
      <c r="G105" s="92"/>
      <c r="H105" s="93"/>
      <c r="I105" s="94"/>
      <c r="J105" s="95"/>
      <c r="K105" s="96"/>
      <c r="L105" s="92"/>
    </row>
    <row r="106">
      <c r="A106" s="90"/>
      <c r="B106" s="90" t="s">
        <v>108</v>
      </c>
      <c r="C106" s="91"/>
      <c r="D106" s="91"/>
      <c r="E106" s="91"/>
      <c r="F106" s="92"/>
      <c r="G106" s="92"/>
      <c r="H106" s="93"/>
      <c r="I106" s="94"/>
      <c r="J106" s="95"/>
      <c r="K106" s="96"/>
      <c r="L106" s="92"/>
    </row>
    <row r="107">
      <c r="A107" s="97"/>
      <c r="B107" s="97" t="s">
        <v>109</v>
      </c>
      <c r="C107" s="91"/>
      <c r="D107" s="91"/>
      <c r="E107" s="91"/>
      <c r="F107" s="92"/>
      <c r="G107" s="92"/>
      <c r="H107" s="93"/>
      <c r="I107" s="94"/>
      <c r="J107" s="95"/>
      <c r="K107" s="96"/>
      <c r="L107" s="92"/>
    </row>
    <row r="108">
      <c r="A108" s="9"/>
      <c r="B108" s="9"/>
      <c r="C108" s="9"/>
      <c r="D108" s="9"/>
      <c r="E108" s="9"/>
      <c r="F108" s="19"/>
      <c r="G108" s="19"/>
      <c r="H108" s="20"/>
      <c r="I108" s="2"/>
      <c r="J108" s="3"/>
      <c r="K108" s="4"/>
    </row>
    <row r="109">
      <c r="A109" s="47"/>
      <c r="B109" s="47" t="s">
        <v>110</v>
      </c>
      <c r="C109" s="9"/>
      <c r="D109" s="9"/>
      <c r="E109" s="9"/>
      <c r="F109" s="19"/>
      <c r="G109" s="19"/>
      <c r="H109" s="20"/>
      <c r="I109" s="2"/>
      <c r="J109" s="3"/>
      <c r="K109" s="4"/>
    </row>
    <row r="110">
      <c r="A110" s="9"/>
      <c r="B110" s="9"/>
      <c r="C110" s="9"/>
      <c r="D110" s="9"/>
      <c r="E110" s="9"/>
      <c r="F110" s="19"/>
      <c r="G110" s="19"/>
      <c r="H110" s="20"/>
      <c r="I110" s="2"/>
      <c r="J110" s="3"/>
      <c r="K110" s="4"/>
    </row>
    <row r="111">
      <c r="I111" s="2"/>
      <c r="K111" s="4"/>
    </row>
    <row r="112">
      <c r="B112" s="98" t="s">
        <v>111</v>
      </c>
      <c r="I112" s="2"/>
      <c r="K112" s="4"/>
    </row>
    <row r="113">
      <c r="I113" s="2"/>
      <c r="K113" s="4"/>
    </row>
    <row r="114">
      <c r="I114" s="2"/>
      <c r="K114" s="4"/>
    </row>
    <row r="115">
      <c r="I115" s="2"/>
      <c r="K115" s="4"/>
    </row>
    <row r="116">
      <c r="I116" s="2"/>
      <c r="K116" s="4"/>
    </row>
    <row r="117">
      <c r="I117" s="2"/>
      <c r="K117" s="4"/>
    </row>
    <row r="118">
      <c r="I118" s="2"/>
      <c r="K118" s="4"/>
    </row>
    <row r="119">
      <c r="I119" s="2"/>
      <c r="K119" s="4"/>
    </row>
    <row r="120">
      <c r="I120" s="2"/>
      <c r="K120" s="4"/>
    </row>
    <row r="121">
      <c r="I121" s="2"/>
      <c r="K121" s="4"/>
    </row>
    <row r="122">
      <c r="I122" s="2"/>
      <c r="K122" s="4"/>
    </row>
    <row r="123">
      <c r="I123" s="2"/>
      <c r="K123" s="4"/>
    </row>
    <row r="124">
      <c r="I124" s="2"/>
      <c r="K124" s="4"/>
    </row>
    <row r="125">
      <c r="I125" s="2"/>
      <c r="K125" s="4"/>
    </row>
    <row r="126">
      <c r="I126" s="2"/>
      <c r="K126" s="4"/>
    </row>
    <row r="127">
      <c r="I127" s="2"/>
      <c r="K127" s="4"/>
    </row>
    <row r="128">
      <c r="I128" s="2"/>
      <c r="K128" s="4"/>
    </row>
    <row r="129">
      <c r="I129" s="2"/>
      <c r="K129" s="4"/>
    </row>
    <row r="130">
      <c r="I130" s="2"/>
      <c r="K130" s="4"/>
    </row>
    <row r="131">
      <c r="I131" s="2"/>
      <c r="K131" s="4"/>
    </row>
    <row r="132">
      <c r="I132" s="2"/>
      <c r="K132" s="4"/>
    </row>
    <row r="133">
      <c r="I133" s="2"/>
      <c r="K133" s="4"/>
    </row>
    <row r="134">
      <c r="I134" s="2"/>
      <c r="K134" s="4"/>
    </row>
    <row r="135">
      <c r="I135" s="2"/>
      <c r="K135" s="4"/>
    </row>
    <row r="136">
      <c r="I136" s="2"/>
      <c r="K136" s="4"/>
    </row>
    <row r="137">
      <c r="I137" s="2"/>
      <c r="K137" s="4"/>
    </row>
    <row r="138">
      <c r="I138" s="2"/>
      <c r="K138" s="4"/>
    </row>
    <row r="139">
      <c r="I139" s="2"/>
      <c r="K139" s="4"/>
    </row>
    <row r="140">
      <c r="I140" s="2"/>
      <c r="K140" s="4"/>
    </row>
    <row r="141">
      <c r="I141" s="2"/>
      <c r="K141" s="4"/>
    </row>
    <row r="142">
      <c r="I142" s="2"/>
      <c r="K142" s="4"/>
    </row>
    <row r="143">
      <c r="I143" s="2"/>
      <c r="K143" s="4"/>
    </row>
    <row r="144">
      <c r="I144" s="2"/>
      <c r="K144" s="4"/>
    </row>
    <row r="145">
      <c r="I145" s="2"/>
      <c r="K145" s="4"/>
    </row>
    <row r="146">
      <c r="I146" s="2"/>
      <c r="K146" s="4"/>
    </row>
    <row r="147">
      <c r="I147" s="2"/>
      <c r="K147" s="4"/>
    </row>
    <row r="148">
      <c r="I148" s="2"/>
      <c r="K148" s="4"/>
    </row>
    <row r="149">
      <c r="I149" s="2"/>
      <c r="K149" s="4"/>
    </row>
    <row r="150">
      <c r="I150" s="2"/>
      <c r="K150" s="4"/>
    </row>
    <row r="151">
      <c r="I151" s="2"/>
      <c r="K151" s="4"/>
    </row>
    <row r="152">
      <c r="I152" s="2"/>
      <c r="K152" s="4"/>
    </row>
    <row r="153">
      <c r="I153" s="2"/>
      <c r="K153" s="4"/>
    </row>
    <row r="154">
      <c r="I154" s="2"/>
      <c r="K154" s="4"/>
    </row>
    <row r="155">
      <c r="I155" s="2"/>
      <c r="K155" s="4"/>
    </row>
    <row r="156">
      <c r="I156" s="2"/>
      <c r="K156" s="4"/>
    </row>
    <row r="157">
      <c r="I157" s="2"/>
      <c r="K157" s="4"/>
    </row>
    <row r="158">
      <c r="I158" s="2"/>
      <c r="K158" s="4"/>
    </row>
    <row r="159">
      <c r="I159" s="2"/>
      <c r="K159" s="4"/>
    </row>
    <row r="160">
      <c r="I160" s="2"/>
      <c r="K160" s="4"/>
    </row>
    <row r="161">
      <c r="I161" s="2"/>
      <c r="K161" s="4"/>
    </row>
    <row r="162">
      <c r="I162" s="2"/>
      <c r="K162" s="4"/>
    </row>
    <row r="163">
      <c r="I163" s="2"/>
      <c r="K163" s="4"/>
    </row>
    <row r="164">
      <c r="I164" s="2"/>
      <c r="K164" s="4"/>
    </row>
    <row r="165">
      <c r="I165" s="2"/>
      <c r="K165" s="4"/>
    </row>
    <row r="166">
      <c r="I166" s="2"/>
      <c r="K166" s="4"/>
    </row>
    <row r="167">
      <c r="I167" s="2"/>
      <c r="K167" s="4"/>
    </row>
    <row r="168">
      <c r="I168" s="2"/>
      <c r="K168" s="4"/>
    </row>
    <row r="169">
      <c r="I169" s="2"/>
      <c r="K169" s="4"/>
    </row>
    <row r="170">
      <c r="I170" s="2"/>
      <c r="K170" s="4"/>
    </row>
    <row r="171">
      <c r="I171" s="2"/>
      <c r="K171" s="4"/>
    </row>
    <row r="172">
      <c r="I172" s="2"/>
      <c r="K172" s="4"/>
    </row>
    <row r="173">
      <c r="I173" s="2"/>
      <c r="K173" s="4"/>
    </row>
    <row r="174">
      <c r="I174" s="2"/>
      <c r="K174" s="4"/>
    </row>
    <row r="175">
      <c r="I175" s="2"/>
      <c r="K175" s="4"/>
    </row>
    <row r="176">
      <c r="I176" s="2"/>
      <c r="K176" s="4"/>
    </row>
    <row r="177">
      <c r="I177" s="2"/>
      <c r="K177" s="4"/>
    </row>
    <row r="178">
      <c r="I178" s="2"/>
      <c r="K178" s="4"/>
    </row>
    <row r="179">
      <c r="I179" s="2"/>
      <c r="K179" s="4"/>
    </row>
    <row r="180">
      <c r="I180" s="2"/>
      <c r="K180" s="4"/>
    </row>
    <row r="181">
      <c r="I181" s="2"/>
      <c r="K181" s="4"/>
    </row>
    <row r="182">
      <c r="I182" s="2"/>
      <c r="K182" s="4"/>
    </row>
    <row r="183">
      <c r="I183" s="2"/>
      <c r="K183" s="4"/>
    </row>
    <row r="184">
      <c r="I184" s="2"/>
      <c r="K184" s="4"/>
    </row>
    <row r="185">
      <c r="I185" s="2"/>
      <c r="K185" s="4"/>
    </row>
    <row r="186">
      <c r="I186" s="2"/>
      <c r="K186" s="4"/>
    </row>
    <row r="187">
      <c r="I187" s="2"/>
      <c r="K187" s="4"/>
    </row>
    <row r="188">
      <c r="I188" s="2"/>
      <c r="K188" s="4"/>
    </row>
    <row r="189">
      <c r="I189" s="2"/>
      <c r="K189" s="4"/>
    </row>
    <row r="190">
      <c r="I190" s="2"/>
      <c r="K190" s="4"/>
    </row>
    <row r="191">
      <c r="I191" s="2"/>
      <c r="K191" s="4"/>
    </row>
    <row r="192">
      <c r="I192" s="2"/>
      <c r="K192" s="4"/>
    </row>
    <row r="193">
      <c r="I193" s="2"/>
      <c r="K193" s="4"/>
    </row>
    <row r="194">
      <c r="I194" s="2"/>
      <c r="K194" s="4"/>
    </row>
    <row r="195">
      <c r="I195" s="2"/>
      <c r="K195" s="4"/>
    </row>
    <row r="196">
      <c r="I196" s="2"/>
      <c r="K196" s="4"/>
    </row>
    <row r="197">
      <c r="I197" s="2"/>
      <c r="K197" s="4"/>
    </row>
    <row r="198">
      <c r="I198" s="2"/>
      <c r="K198" s="4"/>
    </row>
    <row r="199">
      <c r="I199" s="2"/>
      <c r="K199" s="4"/>
    </row>
    <row r="200">
      <c r="I200" s="2"/>
      <c r="K200" s="4"/>
    </row>
    <row r="201">
      <c r="I201" s="2"/>
      <c r="K201" s="4"/>
    </row>
    <row r="202">
      <c r="I202" s="2"/>
      <c r="K202" s="4"/>
    </row>
    <row r="203">
      <c r="I203" s="2"/>
      <c r="K203" s="4"/>
    </row>
    <row r="204">
      <c r="I204" s="2"/>
      <c r="K204" s="4"/>
    </row>
    <row r="205">
      <c r="I205" s="2"/>
      <c r="K205" s="4"/>
    </row>
    <row r="206">
      <c r="I206" s="2"/>
      <c r="K206" s="4"/>
    </row>
    <row r="207">
      <c r="I207" s="2"/>
      <c r="K207" s="4"/>
    </row>
    <row r="208">
      <c r="I208" s="2"/>
      <c r="K208" s="4"/>
    </row>
    <row r="209">
      <c r="I209" s="2"/>
      <c r="K209" s="4"/>
    </row>
    <row r="210">
      <c r="I210" s="2"/>
      <c r="K210" s="4"/>
    </row>
    <row r="211">
      <c r="I211" s="2"/>
      <c r="K211" s="4"/>
    </row>
    <row r="212">
      <c r="I212" s="2"/>
      <c r="K212" s="4"/>
    </row>
    <row r="213">
      <c r="I213" s="2"/>
      <c r="K213" s="4"/>
    </row>
    <row r="214">
      <c r="I214" s="2"/>
      <c r="K214" s="4"/>
    </row>
    <row r="215">
      <c r="I215" s="2"/>
      <c r="K215" s="4"/>
    </row>
    <row r="216">
      <c r="I216" s="2"/>
      <c r="K216" s="4"/>
    </row>
    <row r="217">
      <c r="I217" s="2"/>
      <c r="K217" s="4"/>
    </row>
    <row r="218">
      <c r="I218" s="2"/>
      <c r="K218" s="4"/>
    </row>
    <row r="219">
      <c r="I219" s="2"/>
      <c r="K219" s="4"/>
    </row>
    <row r="220">
      <c r="I220" s="2"/>
      <c r="K220" s="4"/>
    </row>
    <row r="221">
      <c r="I221" s="2"/>
      <c r="K221" s="4"/>
    </row>
    <row r="222">
      <c r="I222" s="2"/>
      <c r="K222" s="4"/>
    </row>
    <row r="223">
      <c r="I223" s="2"/>
      <c r="K223" s="4"/>
    </row>
    <row r="224">
      <c r="I224" s="2"/>
      <c r="K224" s="4"/>
    </row>
    <row r="225">
      <c r="I225" s="2"/>
      <c r="K225" s="4"/>
    </row>
    <row r="226">
      <c r="I226" s="2"/>
      <c r="K226" s="4"/>
    </row>
    <row r="227">
      <c r="I227" s="2"/>
      <c r="K227" s="4"/>
    </row>
    <row r="228">
      <c r="I228" s="2"/>
      <c r="K228" s="4"/>
    </row>
    <row r="229">
      <c r="I229" s="2"/>
      <c r="K229" s="4"/>
    </row>
    <row r="230">
      <c r="I230" s="2"/>
      <c r="K230" s="4"/>
    </row>
    <row r="231">
      <c r="I231" s="2"/>
      <c r="K231" s="4"/>
    </row>
    <row r="232">
      <c r="I232" s="2"/>
      <c r="K232" s="4"/>
    </row>
    <row r="233">
      <c r="I233" s="2"/>
      <c r="K233" s="4"/>
    </row>
    <row r="234">
      <c r="I234" s="2"/>
      <c r="K234" s="4"/>
    </row>
    <row r="235">
      <c r="I235" s="2"/>
      <c r="K235" s="4"/>
    </row>
    <row r="236">
      <c r="I236" s="2"/>
      <c r="K236" s="4"/>
    </row>
    <row r="237">
      <c r="I237" s="2"/>
      <c r="K237" s="4"/>
    </row>
    <row r="238">
      <c r="I238" s="2"/>
      <c r="K238" s="4"/>
    </row>
    <row r="239">
      <c r="I239" s="2"/>
      <c r="K239" s="4"/>
    </row>
    <row r="240">
      <c r="I240" s="2"/>
      <c r="K240" s="4"/>
    </row>
    <row r="241">
      <c r="I241" s="2"/>
      <c r="K241" s="4"/>
    </row>
    <row r="242">
      <c r="I242" s="2"/>
      <c r="K242" s="4"/>
    </row>
    <row r="243">
      <c r="I243" s="2"/>
      <c r="K243" s="4"/>
    </row>
    <row r="244">
      <c r="I244" s="2"/>
      <c r="K244" s="4"/>
    </row>
    <row r="245">
      <c r="I245" s="2"/>
      <c r="K245" s="4"/>
    </row>
    <row r="246">
      <c r="I246" s="2"/>
      <c r="K246" s="4"/>
    </row>
    <row r="247">
      <c r="I247" s="2"/>
      <c r="K247" s="4"/>
    </row>
    <row r="248">
      <c r="I248" s="2"/>
      <c r="K248" s="4"/>
    </row>
    <row r="249">
      <c r="I249" s="2"/>
      <c r="K249" s="4"/>
    </row>
    <row r="250">
      <c r="I250" s="2"/>
      <c r="K250" s="4"/>
    </row>
    <row r="251">
      <c r="I251" s="2"/>
      <c r="K251" s="4"/>
    </row>
    <row r="252">
      <c r="I252" s="2"/>
      <c r="K252" s="4"/>
    </row>
    <row r="253">
      <c r="I253" s="2"/>
      <c r="K253" s="4"/>
    </row>
    <row r="254">
      <c r="I254" s="2"/>
      <c r="K254" s="4"/>
    </row>
    <row r="255">
      <c r="I255" s="2"/>
      <c r="K255" s="4"/>
    </row>
    <row r="256">
      <c r="I256" s="2"/>
      <c r="K256" s="4"/>
    </row>
    <row r="257">
      <c r="I257" s="2"/>
      <c r="K257" s="4"/>
    </row>
    <row r="258">
      <c r="I258" s="2"/>
      <c r="K258" s="4"/>
    </row>
    <row r="259">
      <c r="I259" s="2"/>
      <c r="K259" s="4"/>
    </row>
    <row r="260">
      <c r="I260" s="2"/>
      <c r="K260" s="4"/>
    </row>
    <row r="261">
      <c r="I261" s="2"/>
      <c r="K261" s="4"/>
    </row>
    <row r="262">
      <c r="I262" s="2"/>
      <c r="K262" s="4"/>
    </row>
    <row r="263">
      <c r="I263" s="2"/>
      <c r="K263" s="4"/>
    </row>
    <row r="264">
      <c r="I264" s="2"/>
      <c r="K264" s="4"/>
    </row>
    <row r="265">
      <c r="I265" s="2"/>
      <c r="K265" s="4"/>
    </row>
    <row r="266">
      <c r="I266" s="2"/>
      <c r="K266" s="4"/>
    </row>
    <row r="267">
      <c r="I267" s="2"/>
      <c r="K267" s="4"/>
    </row>
    <row r="268">
      <c r="I268" s="2"/>
      <c r="K268" s="4"/>
    </row>
    <row r="269">
      <c r="I269" s="2"/>
      <c r="K269" s="4"/>
    </row>
    <row r="270">
      <c r="I270" s="2"/>
      <c r="K270" s="4"/>
    </row>
    <row r="271">
      <c r="I271" s="2"/>
      <c r="K271" s="4"/>
    </row>
    <row r="272">
      <c r="I272" s="2"/>
      <c r="K272" s="4"/>
    </row>
    <row r="273">
      <c r="I273" s="2"/>
      <c r="K273" s="4"/>
    </row>
    <row r="274">
      <c r="I274" s="2"/>
      <c r="K274" s="4"/>
    </row>
    <row r="275">
      <c r="I275" s="2"/>
      <c r="K275" s="4"/>
    </row>
    <row r="276">
      <c r="I276" s="2"/>
      <c r="K276" s="4"/>
    </row>
    <row r="277">
      <c r="I277" s="2"/>
      <c r="K277" s="4"/>
    </row>
    <row r="278">
      <c r="I278" s="2"/>
      <c r="K278" s="4"/>
    </row>
    <row r="279">
      <c r="I279" s="2"/>
      <c r="K279" s="4"/>
    </row>
    <row r="280">
      <c r="I280" s="2"/>
      <c r="K280" s="4"/>
    </row>
    <row r="281">
      <c r="I281" s="2"/>
      <c r="K281" s="4"/>
    </row>
    <row r="282">
      <c r="I282" s="2"/>
      <c r="K282" s="4"/>
    </row>
    <row r="283">
      <c r="I283" s="2"/>
      <c r="K283" s="4"/>
    </row>
    <row r="284">
      <c r="I284" s="2"/>
      <c r="K284" s="4"/>
    </row>
    <row r="285">
      <c r="I285" s="2"/>
      <c r="K285" s="4"/>
    </row>
    <row r="286">
      <c r="I286" s="2"/>
      <c r="K286" s="4"/>
    </row>
    <row r="287">
      <c r="I287" s="2"/>
      <c r="K287" s="4"/>
    </row>
    <row r="288">
      <c r="I288" s="2"/>
      <c r="K288" s="4"/>
    </row>
    <row r="289">
      <c r="I289" s="2"/>
      <c r="K289" s="4"/>
    </row>
    <row r="290">
      <c r="I290" s="2"/>
      <c r="K290" s="4"/>
    </row>
    <row r="291">
      <c r="I291" s="2"/>
      <c r="K291" s="4"/>
    </row>
    <row r="292">
      <c r="I292" s="2"/>
      <c r="K292" s="4"/>
    </row>
    <row r="293">
      <c r="I293" s="2"/>
      <c r="K293" s="4"/>
    </row>
    <row r="294">
      <c r="I294" s="2"/>
      <c r="K294" s="4"/>
    </row>
    <row r="295">
      <c r="I295" s="2"/>
      <c r="K295" s="4"/>
    </row>
    <row r="296">
      <c r="I296" s="2"/>
      <c r="K296" s="4"/>
    </row>
    <row r="297">
      <c r="I297" s="2"/>
      <c r="K297" s="4"/>
    </row>
    <row r="298">
      <c r="I298" s="2"/>
      <c r="K298" s="4"/>
    </row>
    <row r="299">
      <c r="I299" s="2"/>
      <c r="K299" s="4"/>
    </row>
    <row r="300">
      <c r="I300" s="2"/>
      <c r="K300" s="4"/>
    </row>
    <row r="301">
      <c r="I301" s="2"/>
      <c r="K301" s="4"/>
    </row>
    <row r="302">
      <c r="I302" s="2"/>
      <c r="K302" s="4"/>
    </row>
    <row r="303">
      <c r="I303" s="2"/>
      <c r="K303" s="4"/>
    </row>
    <row r="304">
      <c r="I304" s="2"/>
      <c r="K304" s="4"/>
    </row>
    <row r="305">
      <c r="I305" s="2"/>
      <c r="K305" s="4"/>
    </row>
    <row r="306">
      <c r="I306" s="2"/>
      <c r="K306" s="4"/>
    </row>
    <row r="307">
      <c r="I307" s="2"/>
      <c r="K307" s="4"/>
    </row>
    <row r="308">
      <c r="I308" s="2"/>
      <c r="K308" s="4"/>
    </row>
    <row r="309">
      <c r="I309" s="2"/>
      <c r="K309" s="4"/>
    </row>
    <row r="310">
      <c r="I310" s="2"/>
      <c r="K310" s="4"/>
    </row>
    <row r="311">
      <c r="I311" s="2"/>
      <c r="K311" s="4"/>
    </row>
    <row r="312">
      <c r="I312" s="2"/>
      <c r="K312" s="4"/>
    </row>
    <row r="313">
      <c r="I313" s="2"/>
      <c r="K313" s="4"/>
    </row>
    <row r="314">
      <c r="I314" s="2"/>
      <c r="K314" s="4"/>
    </row>
    <row r="315">
      <c r="I315" s="2"/>
      <c r="K315" s="4"/>
    </row>
    <row r="316">
      <c r="I316" s="2"/>
      <c r="K316" s="4"/>
    </row>
    <row r="317">
      <c r="I317" s="2"/>
      <c r="K317" s="4"/>
    </row>
    <row r="318">
      <c r="I318" s="2"/>
      <c r="K318" s="4"/>
    </row>
    <row r="319">
      <c r="I319" s="2"/>
      <c r="K319" s="4"/>
    </row>
    <row r="320">
      <c r="I320" s="2"/>
      <c r="K320" s="4"/>
    </row>
    <row r="321">
      <c r="I321" s="2"/>
      <c r="K321" s="4"/>
    </row>
    <row r="322">
      <c r="I322" s="2"/>
      <c r="K322" s="4"/>
    </row>
    <row r="323">
      <c r="I323" s="2"/>
      <c r="K323" s="4"/>
    </row>
    <row r="324">
      <c r="I324" s="2"/>
      <c r="K324" s="4"/>
    </row>
    <row r="325">
      <c r="I325" s="2"/>
      <c r="K325" s="4"/>
    </row>
    <row r="326">
      <c r="I326" s="2"/>
      <c r="K326" s="4"/>
    </row>
    <row r="327">
      <c r="I327" s="2"/>
      <c r="K327" s="4"/>
    </row>
    <row r="328">
      <c r="I328" s="2"/>
      <c r="K328" s="4"/>
    </row>
    <row r="329">
      <c r="I329" s="2"/>
      <c r="K329" s="4"/>
    </row>
    <row r="330">
      <c r="I330" s="2"/>
      <c r="K330" s="4"/>
    </row>
    <row r="331">
      <c r="I331" s="2"/>
      <c r="K331" s="4"/>
    </row>
    <row r="332">
      <c r="I332" s="2"/>
      <c r="K332" s="4"/>
    </row>
    <row r="333">
      <c r="I333" s="2"/>
      <c r="K333" s="4"/>
    </row>
    <row r="334">
      <c r="I334" s="2"/>
      <c r="K334" s="4"/>
    </row>
    <row r="335">
      <c r="I335" s="2"/>
      <c r="K335" s="4"/>
    </row>
    <row r="336">
      <c r="I336" s="2"/>
      <c r="K336" s="4"/>
    </row>
    <row r="337">
      <c r="I337" s="2"/>
      <c r="K337" s="4"/>
    </row>
    <row r="338">
      <c r="I338" s="2"/>
      <c r="K338" s="4"/>
    </row>
    <row r="339">
      <c r="I339" s="2"/>
      <c r="K339" s="4"/>
    </row>
    <row r="340">
      <c r="I340" s="2"/>
      <c r="K340" s="4"/>
    </row>
    <row r="341">
      <c r="I341" s="2"/>
      <c r="K341" s="4"/>
    </row>
    <row r="342">
      <c r="I342" s="2"/>
      <c r="K342" s="4"/>
    </row>
    <row r="343">
      <c r="I343" s="2"/>
      <c r="K343" s="4"/>
    </row>
    <row r="344">
      <c r="I344" s="2"/>
      <c r="K344" s="4"/>
    </row>
    <row r="345">
      <c r="I345" s="2"/>
      <c r="K345" s="4"/>
    </row>
    <row r="346">
      <c r="I346" s="2"/>
      <c r="K346" s="4"/>
    </row>
    <row r="347">
      <c r="I347" s="2"/>
      <c r="K347" s="4"/>
    </row>
    <row r="348">
      <c r="I348" s="2"/>
      <c r="K348" s="4"/>
    </row>
    <row r="349">
      <c r="I349" s="2"/>
      <c r="K349" s="4"/>
    </row>
    <row r="350">
      <c r="I350" s="2"/>
      <c r="K350" s="4"/>
    </row>
    <row r="351">
      <c r="I351" s="2"/>
      <c r="K351" s="4"/>
    </row>
    <row r="352">
      <c r="I352" s="2"/>
      <c r="K352" s="4"/>
    </row>
    <row r="353">
      <c r="I353" s="2"/>
      <c r="K353" s="4"/>
    </row>
    <row r="354">
      <c r="I354" s="2"/>
      <c r="K354" s="4"/>
    </row>
    <row r="355">
      <c r="I355" s="2"/>
      <c r="K355" s="4"/>
    </row>
    <row r="356">
      <c r="I356" s="2"/>
      <c r="K356" s="4"/>
    </row>
    <row r="357">
      <c r="I357" s="2"/>
      <c r="K357" s="4"/>
    </row>
    <row r="358">
      <c r="I358" s="2"/>
      <c r="K358" s="4"/>
    </row>
    <row r="359">
      <c r="I359" s="2"/>
      <c r="K359" s="4"/>
    </row>
    <row r="360">
      <c r="I360" s="2"/>
      <c r="K360" s="4"/>
    </row>
    <row r="361">
      <c r="I361" s="2"/>
      <c r="K361" s="4"/>
    </row>
    <row r="362">
      <c r="I362" s="2"/>
      <c r="K362" s="4"/>
    </row>
    <row r="363">
      <c r="I363" s="2"/>
      <c r="K363" s="4"/>
    </row>
    <row r="364">
      <c r="I364" s="2"/>
      <c r="K364" s="4"/>
    </row>
    <row r="365">
      <c r="I365" s="2"/>
      <c r="K365" s="4"/>
    </row>
    <row r="366">
      <c r="I366" s="2"/>
      <c r="K366" s="4"/>
    </row>
    <row r="367">
      <c r="I367" s="2"/>
      <c r="K367" s="4"/>
    </row>
    <row r="368">
      <c r="I368" s="2"/>
      <c r="K368" s="4"/>
    </row>
    <row r="369">
      <c r="I369" s="2"/>
      <c r="K369" s="4"/>
    </row>
    <row r="370">
      <c r="I370" s="2"/>
      <c r="K370" s="4"/>
    </row>
    <row r="371">
      <c r="I371" s="2"/>
      <c r="K371" s="4"/>
    </row>
    <row r="372">
      <c r="I372" s="2"/>
      <c r="K372" s="4"/>
    </row>
    <row r="373">
      <c r="I373" s="2"/>
      <c r="K373" s="4"/>
    </row>
    <row r="374">
      <c r="I374" s="2"/>
      <c r="K374" s="4"/>
    </row>
    <row r="375">
      <c r="I375" s="2"/>
      <c r="K375" s="4"/>
    </row>
    <row r="376">
      <c r="I376" s="2"/>
      <c r="K376" s="4"/>
    </row>
    <row r="377">
      <c r="I377" s="2"/>
      <c r="K377" s="4"/>
    </row>
    <row r="378">
      <c r="I378" s="2"/>
      <c r="K378" s="4"/>
    </row>
    <row r="379">
      <c r="I379" s="2"/>
      <c r="K379" s="4"/>
    </row>
    <row r="380">
      <c r="I380" s="2"/>
      <c r="K380" s="4"/>
    </row>
    <row r="381">
      <c r="I381" s="2"/>
      <c r="K381" s="4"/>
    </row>
    <row r="382">
      <c r="I382" s="2"/>
      <c r="K382" s="4"/>
    </row>
    <row r="383">
      <c r="I383" s="2"/>
      <c r="K383" s="4"/>
    </row>
    <row r="384">
      <c r="I384" s="2"/>
      <c r="K384" s="4"/>
    </row>
    <row r="385">
      <c r="I385" s="2"/>
      <c r="K385" s="4"/>
    </row>
    <row r="386">
      <c r="I386" s="2"/>
      <c r="K386" s="4"/>
    </row>
    <row r="387">
      <c r="I387" s="2"/>
      <c r="K387" s="4"/>
    </row>
    <row r="388">
      <c r="I388" s="2"/>
      <c r="K388" s="4"/>
    </row>
    <row r="389">
      <c r="I389" s="2"/>
      <c r="K389" s="4"/>
    </row>
    <row r="390">
      <c r="I390" s="2"/>
      <c r="K390" s="4"/>
    </row>
    <row r="391">
      <c r="I391" s="2"/>
      <c r="K391" s="4"/>
    </row>
    <row r="392">
      <c r="I392" s="2"/>
      <c r="K392" s="4"/>
    </row>
    <row r="393">
      <c r="I393" s="2"/>
      <c r="K393" s="4"/>
    </row>
    <row r="394">
      <c r="I394" s="2"/>
      <c r="K394" s="4"/>
    </row>
    <row r="395">
      <c r="I395" s="2"/>
      <c r="K395" s="4"/>
    </row>
    <row r="396">
      <c r="I396" s="2"/>
      <c r="K396" s="4"/>
    </row>
    <row r="397">
      <c r="I397" s="2"/>
      <c r="K397" s="4"/>
    </row>
    <row r="398">
      <c r="I398" s="2"/>
      <c r="K398" s="4"/>
    </row>
    <row r="399">
      <c r="I399" s="2"/>
      <c r="K399" s="4"/>
    </row>
    <row r="400">
      <c r="I400" s="2"/>
      <c r="K400" s="4"/>
    </row>
    <row r="401">
      <c r="I401" s="2"/>
      <c r="K401" s="4"/>
    </row>
    <row r="402">
      <c r="I402" s="2"/>
      <c r="K402" s="4"/>
    </row>
    <row r="403">
      <c r="I403" s="2"/>
      <c r="K403" s="4"/>
    </row>
    <row r="404">
      <c r="I404" s="2"/>
      <c r="K404" s="4"/>
    </row>
    <row r="405">
      <c r="I405" s="2"/>
      <c r="K405" s="4"/>
    </row>
    <row r="406">
      <c r="I406" s="2"/>
      <c r="K406" s="4"/>
    </row>
    <row r="407">
      <c r="I407" s="2"/>
      <c r="K407" s="4"/>
    </row>
    <row r="408">
      <c r="I408" s="2"/>
      <c r="K408" s="4"/>
    </row>
    <row r="409">
      <c r="I409" s="2"/>
      <c r="K409" s="4"/>
    </row>
    <row r="410">
      <c r="I410" s="2"/>
      <c r="K410" s="4"/>
    </row>
    <row r="411">
      <c r="I411" s="2"/>
      <c r="K411" s="4"/>
    </row>
    <row r="412">
      <c r="I412" s="2"/>
      <c r="K412" s="4"/>
    </row>
    <row r="413">
      <c r="I413" s="2"/>
      <c r="K413" s="4"/>
    </row>
    <row r="414">
      <c r="I414" s="2"/>
      <c r="K414" s="4"/>
    </row>
    <row r="415">
      <c r="I415" s="2"/>
      <c r="K415" s="4"/>
    </row>
    <row r="416">
      <c r="I416" s="2"/>
      <c r="K416" s="4"/>
    </row>
    <row r="417">
      <c r="I417" s="2"/>
      <c r="K417" s="4"/>
    </row>
    <row r="418">
      <c r="I418" s="2"/>
      <c r="K418" s="4"/>
    </row>
    <row r="419">
      <c r="I419" s="2"/>
      <c r="K419" s="4"/>
    </row>
    <row r="420">
      <c r="I420" s="2"/>
      <c r="K420" s="4"/>
    </row>
    <row r="421">
      <c r="I421" s="2"/>
      <c r="K421" s="4"/>
    </row>
    <row r="422">
      <c r="I422" s="2"/>
      <c r="K422" s="4"/>
    </row>
    <row r="423">
      <c r="I423" s="2"/>
      <c r="K423" s="4"/>
    </row>
    <row r="424">
      <c r="I424" s="2"/>
      <c r="K424" s="4"/>
    </row>
    <row r="425">
      <c r="I425" s="2"/>
      <c r="K425" s="4"/>
    </row>
    <row r="426">
      <c r="I426" s="2"/>
      <c r="K426" s="4"/>
    </row>
    <row r="427">
      <c r="I427" s="2"/>
      <c r="K427" s="4"/>
    </row>
    <row r="428">
      <c r="I428" s="2"/>
      <c r="K428" s="4"/>
    </row>
    <row r="429">
      <c r="I429" s="2"/>
      <c r="K429" s="4"/>
    </row>
    <row r="430">
      <c r="I430" s="2"/>
      <c r="K430" s="4"/>
    </row>
    <row r="431">
      <c r="I431" s="2"/>
      <c r="K431" s="4"/>
    </row>
    <row r="432">
      <c r="I432" s="2"/>
      <c r="K432" s="4"/>
    </row>
    <row r="433">
      <c r="I433" s="2"/>
      <c r="K433" s="4"/>
    </row>
    <row r="434">
      <c r="I434" s="2"/>
      <c r="K434" s="4"/>
    </row>
    <row r="435">
      <c r="I435" s="2"/>
      <c r="K435" s="4"/>
    </row>
    <row r="436">
      <c r="I436" s="2"/>
      <c r="K436" s="4"/>
    </row>
    <row r="437">
      <c r="I437" s="2"/>
      <c r="K437" s="4"/>
    </row>
    <row r="438">
      <c r="I438" s="2"/>
      <c r="K438" s="4"/>
    </row>
    <row r="439">
      <c r="I439" s="2"/>
      <c r="K439" s="4"/>
    </row>
    <row r="440">
      <c r="I440" s="2"/>
      <c r="K440" s="4"/>
    </row>
    <row r="441">
      <c r="I441" s="2"/>
      <c r="K441" s="4"/>
    </row>
    <row r="442">
      <c r="I442" s="2"/>
      <c r="K442" s="4"/>
    </row>
    <row r="443">
      <c r="I443" s="2"/>
      <c r="K443" s="4"/>
    </row>
    <row r="444">
      <c r="I444" s="2"/>
      <c r="K444" s="4"/>
    </row>
    <row r="445">
      <c r="I445" s="2"/>
      <c r="K445" s="4"/>
    </row>
    <row r="446">
      <c r="I446" s="2"/>
      <c r="K446" s="4"/>
    </row>
    <row r="447">
      <c r="I447" s="2"/>
      <c r="K447" s="4"/>
    </row>
    <row r="448">
      <c r="I448" s="2"/>
      <c r="K448" s="4"/>
    </row>
    <row r="449">
      <c r="I449" s="2"/>
      <c r="K449" s="4"/>
    </row>
    <row r="450">
      <c r="I450" s="2"/>
      <c r="K450" s="4"/>
    </row>
    <row r="451">
      <c r="I451" s="2"/>
      <c r="K451" s="4"/>
    </row>
    <row r="452">
      <c r="I452" s="2"/>
      <c r="K452" s="4"/>
    </row>
    <row r="453">
      <c r="I453" s="2"/>
      <c r="K453" s="4"/>
    </row>
    <row r="454">
      <c r="I454" s="2"/>
      <c r="K454" s="4"/>
    </row>
    <row r="455">
      <c r="I455" s="2"/>
      <c r="K455" s="4"/>
    </row>
    <row r="456">
      <c r="I456" s="2"/>
      <c r="K456" s="4"/>
    </row>
    <row r="457">
      <c r="I457" s="2"/>
      <c r="K457" s="4"/>
    </row>
    <row r="458">
      <c r="I458" s="2"/>
      <c r="K458" s="4"/>
    </row>
    <row r="459">
      <c r="I459" s="2"/>
      <c r="K459" s="4"/>
    </row>
    <row r="460">
      <c r="I460" s="2"/>
      <c r="K460" s="4"/>
    </row>
    <row r="461">
      <c r="I461" s="2"/>
      <c r="K461" s="4"/>
    </row>
    <row r="462">
      <c r="I462" s="2"/>
      <c r="K462" s="4"/>
    </row>
    <row r="463">
      <c r="I463" s="2"/>
      <c r="K463" s="4"/>
    </row>
    <row r="464">
      <c r="I464" s="2"/>
      <c r="K464" s="4"/>
    </row>
    <row r="465">
      <c r="I465" s="2"/>
      <c r="K465" s="4"/>
    </row>
    <row r="466">
      <c r="I466" s="2"/>
      <c r="K466" s="4"/>
    </row>
    <row r="467">
      <c r="I467" s="2"/>
      <c r="K467" s="4"/>
    </row>
    <row r="468">
      <c r="I468" s="2"/>
      <c r="K468" s="4"/>
    </row>
    <row r="469">
      <c r="I469" s="2"/>
      <c r="K469" s="4"/>
    </row>
    <row r="470">
      <c r="I470" s="2"/>
      <c r="K470" s="4"/>
    </row>
    <row r="471">
      <c r="I471" s="2"/>
      <c r="K471" s="4"/>
    </row>
    <row r="472">
      <c r="I472" s="2"/>
      <c r="K472" s="4"/>
    </row>
    <row r="473">
      <c r="I473" s="2"/>
      <c r="K473" s="4"/>
    </row>
    <row r="474">
      <c r="I474" s="2"/>
      <c r="K474" s="4"/>
    </row>
    <row r="475">
      <c r="I475" s="2"/>
      <c r="K475" s="4"/>
    </row>
    <row r="476">
      <c r="I476" s="2"/>
      <c r="K476" s="4"/>
    </row>
    <row r="477">
      <c r="I477" s="2"/>
      <c r="K477" s="4"/>
    </row>
    <row r="478">
      <c r="I478" s="2"/>
      <c r="K478" s="4"/>
    </row>
    <row r="479">
      <c r="I479" s="2"/>
      <c r="K479" s="4"/>
    </row>
    <row r="480">
      <c r="I480" s="2"/>
      <c r="K480" s="4"/>
    </row>
    <row r="481">
      <c r="I481" s="2"/>
      <c r="K481" s="4"/>
    </row>
    <row r="482">
      <c r="I482" s="2"/>
      <c r="K482" s="4"/>
    </row>
    <row r="483">
      <c r="I483" s="2"/>
      <c r="K483" s="4"/>
    </row>
    <row r="484">
      <c r="I484" s="2"/>
      <c r="K484" s="4"/>
    </row>
    <row r="485">
      <c r="I485" s="2"/>
      <c r="K485" s="4"/>
    </row>
    <row r="486">
      <c r="I486" s="2"/>
      <c r="K486" s="4"/>
    </row>
    <row r="487">
      <c r="I487" s="2"/>
      <c r="K487" s="4"/>
    </row>
    <row r="488">
      <c r="I488" s="2"/>
      <c r="K488" s="4"/>
    </row>
    <row r="489">
      <c r="I489" s="2"/>
      <c r="K489" s="4"/>
    </row>
    <row r="490">
      <c r="I490" s="2"/>
      <c r="K490" s="4"/>
    </row>
    <row r="491">
      <c r="I491" s="2"/>
      <c r="K491" s="4"/>
    </row>
    <row r="492">
      <c r="I492" s="2"/>
      <c r="K492" s="4"/>
    </row>
    <row r="493">
      <c r="I493" s="2"/>
      <c r="K493" s="4"/>
    </row>
    <row r="494">
      <c r="I494" s="2"/>
      <c r="K494" s="4"/>
    </row>
    <row r="495">
      <c r="I495" s="2"/>
      <c r="K495" s="4"/>
    </row>
    <row r="496">
      <c r="I496" s="2"/>
      <c r="K496" s="4"/>
    </row>
    <row r="497">
      <c r="I497" s="2"/>
      <c r="K497" s="4"/>
    </row>
    <row r="498">
      <c r="I498" s="2"/>
      <c r="K498" s="4"/>
    </row>
    <row r="499">
      <c r="I499" s="2"/>
      <c r="K499" s="4"/>
    </row>
    <row r="500">
      <c r="I500" s="2"/>
      <c r="K500" s="4"/>
    </row>
    <row r="501">
      <c r="I501" s="2"/>
      <c r="K501" s="4"/>
    </row>
    <row r="502">
      <c r="I502" s="2"/>
      <c r="K502" s="4"/>
    </row>
    <row r="503">
      <c r="I503" s="2"/>
      <c r="K503" s="4"/>
    </row>
    <row r="504">
      <c r="I504" s="2"/>
      <c r="K504" s="4"/>
    </row>
    <row r="505">
      <c r="I505" s="2"/>
      <c r="K505" s="4"/>
    </row>
    <row r="506">
      <c r="I506" s="2"/>
      <c r="K506" s="4"/>
    </row>
    <row r="507">
      <c r="I507" s="2"/>
      <c r="K507" s="4"/>
    </row>
    <row r="508">
      <c r="I508" s="2"/>
      <c r="K508" s="4"/>
    </row>
    <row r="509">
      <c r="I509" s="2"/>
      <c r="K509" s="4"/>
    </row>
    <row r="510">
      <c r="I510" s="2"/>
      <c r="K510" s="4"/>
    </row>
    <row r="511">
      <c r="I511" s="2"/>
      <c r="K511" s="4"/>
    </row>
    <row r="512">
      <c r="I512" s="2"/>
      <c r="K512" s="4"/>
    </row>
    <row r="513">
      <c r="I513" s="2"/>
      <c r="K513" s="4"/>
    </row>
    <row r="514">
      <c r="I514" s="2"/>
      <c r="K514" s="4"/>
    </row>
    <row r="515">
      <c r="I515" s="2"/>
      <c r="K515" s="4"/>
    </row>
    <row r="516">
      <c r="I516" s="2"/>
      <c r="K516" s="4"/>
    </row>
    <row r="517">
      <c r="I517" s="2"/>
      <c r="K517" s="4"/>
    </row>
    <row r="518">
      <c r="I518" s="2"/>
      <c r="K518" s="4"/>
    </row>
    <row r="519">
      <c r="I519" s="2"/>
      <c r="K519" s="4"/>
    </row>
    <row r="520">
      <c r="I520" s="2"/>
      <c r="K520" s="4"/>
    </row>
    <row r="521">
      <c r="I521" s="2"/>
      <c r="K521" s="4"/>
    </row>
    <row r="522">
      <c r="I522" s="2"/>
      <c r="K522" s="4"/>
    </row>
    <row r="523">
      <c r="I523" s="2"/>
      <c r="K523" s="4"/>
    </row>
    <row r="524">
      <c r="I524" s="2"/>
      <c r="K524" s="4"/>
    </row>
    <row r="525">
      <c r="I525" s="2"/>
      <c r="K525" s="4"/>
    </row>
    <row r="526">
      <c r="I526" s="2"/>
      <c r="K526" s="4"/>
    </row>
    <row r="527">
      <c r="I527" s="2"/>
      <c r="K527" s="4"/>
    </row>
    <row r="528">
      <c r="I528" s="2"/>
      <c r="K528" s="4"/>
    </row>
    <row r="529">
      <c r="I529" s="2"/>
      <c r="K529" s="4"/>
    </row>
    <row r="530">
      <c r="I530" s="2"/>
      <c r="K530" s="4"/>
    </row>
    <row r="531">
      <c r="I531" s="2"/>
      <c r="K531" s="4"/>
    </row>
    <row r="532">
      <c r="I532" s="2"/>
      <c r="K532" s="4"/>
    </row>
    <row r="533">
      <c r="I533" s="2"/>
      <c r="K533" s="4"/>
    </row>
    <row r="534">
      <c r="I534" s="2"/>
      <c r="K534" s="4"/>
    </row>
    <row r="535">
      <c r="I535" s="2"/>
      <c r="K535" s="4"/>
    </row>
    <row r="536">
      <c r="I536" s="2"/>
      <c r="K536" s="4"/>
    </row>
    <row r="537">
      <c r="I537" s="2"/>
      <c r="K537" s="4"/>
    </row>
    <row r="538">
      <c r="I538" s="2"/>
      <c r="K538" s="4"/>
    </row>
    <row r="539">
      <c r="I539" s="2"/>
      <c r="K539" s="4"/>
    </row>
    <row r="540">
      <c r="I540" s="2"/>
      <c r="K540" s="4"/>
    </row>
    <row r="541">
      <c r="I541" s="2"/>
      <c r="K541" s="4"/>
    </row>
    <row r="542">
      <c r="I542" s="2"/>
      <c r="K542" s="4"/>
    </row>
    <row r="543">
      <c r="I543" s="2"/>
      <c r="K543" s="4"/>
    </row>
    <row r="544">
      <c r="I544" s="2"/>
      <c r="K544" s="4"/>
    </row>
    <row r="545">
      <c r="I545" s="2"/>
      <c r="K545" s="4"/>
    </row>
    <row r="546">
      <c r="I546" s="2"/>
      <c r="K546" s="4"/>
    </row>
    <row r="547">
      <c r="I547" s="2"/>
      <c r="K547" s="4"/>
    </row>
    <row r="548">
      <c r="I548" s="2"/>
      <c r="K548" s="4"/>
    </row>
    <row r="549">
      <c r="I549" s="2"/>
      <c r="K549" s="4"/>
    </row>
    <row r="550">
      <c r="I550" s="2"/>
      <c r="K550" s="4"/>
    </row>
    <row r="551">
      <c r="I551" s="2"/>
      <c r="K551" s="4"/>
    </row>
    <row r="552">
      <c r="I552" s="2"/>
      <c r="K552" s="4"/>
    </row>
    <row r="553">
      <c r="I553" s="2"/>
      <c r="K553" s="4"/>
    </row>
    <row r="554">
      <c r="I554" s="2"/>
      <c r="K554" s="4"/>
    </row>
    <row r="555">
      <c r="I555" s="2"/>
      <c r="K555" s="4"/>
    </row>
    <row r="556">
      <c r="I556" s="2"/>
      <c r="K556" s="4"/>
    </row>
    <row r="557">
      <c r="I557" s="2"/>
      <c r="K557" s="4"/>
    </row>
    <row r="558">
      <c r="I558" s="2"/>
      <c r="K558" s="4"/>
    </row>
    <row r="559">
      <c r="I559" s="2"/>
      <c r="K559" s="4"/>
    </row>
    <row r="560">
      <c r="I560" s="2"/>
      <c r="K560" s="4"/>
    </row>
    <row r="561">
      <c r="I561" s="2"/>
      <c r="K561" s="4"/>
    </row>
    <row r="562">
      <c r="I562" s="2"/>
      <c r="K562" s="4"/>
    </row>
    <row r="563">
      <c r="I563" s="2"/>
      <c r="K563" s="4"/>
    </row>
    <row r="564">
      <c r="I564" s="2"/>
      <c r="K564" s="4"/>
    </row>
    <row r="565">
      <c r="I565" s="2"/>
      <c r="K565" s="4"/>
    </row>
    <row r="566">
      <c r="I566" s="2"/>
      <c r="K566" s="4"/>
    </row>
    <row r="567">
      <c r="I567" s="2"/>
      <c r="K567" s="4"/>
    </row>
    <row r="568">
      <c r="I568" s="2"/>
      <c r="K568" s="4"/>
    </row>
    <row r="569">
      <c r="I569" s="2"/>
      <c r="K569" s="4"/>
    </row>
    <row r="570">
      <c r="I570" s="2"/>
      <c r="K570" s="4"/>
    </row>
    <row r="571">
      <c r="I571" s="2"/>
      <c r="K571" s="4"/>
    </row>
    <row r="572">
      <c r="I572" s="2"/>
      <c r="K572" s="4"/>
    </row>
    <row r="573">
      <c r="I573" s="2"/>
      <c r="K573" s="4"/>
    </row>
    <row r="574">
      <c r="I574" s="2"/>
      <c r="K574" s="4"/>
    </row>
    <row r="575">
      <c r="I575" s="2"/>
      <c r="K575" s="4"/>
    </row>
    <row r="576">
      <c r="I576" s="2"/>
      <c r="K576" s="4"/>
    </row>
    <row r="577">
      <c r="I577" s="2"/>
      <c r="K577" s="4"/>
    </row>
    <row r="578">
      <c r="I578" s="2"/>
      <c r="K578" s="4"/>
    </row>
    <row r="579">
      <c r="I579" s="2"/>
      <c r="K579" s="4"/>
    </row>
    <row r="580">
      <c r="I580" s="2"/>
      <c r="K580" s="4"/>
    </row>
    <row r="581">
      <c r="I581" s="2"/>
      <c r="K581" s="4"/>
    </row>
    <row r="582">
      <c r="I582" s="2"/>
      <c r="K582" s="4"/>
    </row>
    <row r="583">
      <c r="I583" s="2"/>
      <c r="K583" s="4"/>
    </row>
    <row r="584">
      <c r="I584" s="2"/>
      <c r="K584" s="4"/>
    </row>
    <row r="585">
      <c r="I585" s="2"/>
      <c r="K585" s="4"/>
    </row>
    <row r="586">
      <c r="I586" s="2"/>
      <c r="K586" s="4"/>
    </row>
    <row r="587">
      <c r="I587" s="2"/>
      <c r="K587" s="4"/>
    </row>
    <row r="588">
      <c r="I588" s="2"/>
      <c r="K588" s="4"/>
    </row>
    <row r="589">
      <c r="I589" s="2"/>
      <c r="K589" s="4"/>
    </row>
    <row r="590">
      <c r="I590" s="2"/>
      <c r="K590" s="4"/>
    </row>
    <row r="591">
      <c r="I591" s="2"/>
      <c r="K591" s="4"/>
    </row>
    <row r="592">
      <c r="I592" s="2"/>
      <c r="K592" s="4"/>
    </row>
    <row r="593">
      <c r="I593" s="2"/>
      <c r="K593" s="4"/>
    </row>
    <row r="594">
      <c r="I594" s="2"/>
      <c r="K594" s="4"/>
    </row>
    <row r="595">
      <c r="I595" s="2"/>
      <c r="K595" s="4"/>
    </row>
    <row r="596">
      <c r="I596" s="2"/>
      <c r="K596" s="4"/>
    </row>
    <row r="597">
      <c r="I597" s="2"/>
      <c r="K597" s="4"/>
    </row>
    <row r="598">
      <c r="I598" s="2"/>
      <c r="K598" s="4"/>
    </row>
    <row r="599">
      <c r="I599" s="2"/>
      <c r="K599" s="4"/>
    </row>
    <row r="600">
      <c r="I600" s="2"/>
      <c r="K600" s="4"/>
    </row>
    <row r="601">
      <c r="I601" s="2"/>
      <c r="K601" s="4"/>
    </row>
    <row r="602">
      <c r="I602" s="2"/>
      <c r="K602" s="4"/>
    </row>
    <row r="603">
      <c r="I603" s="2"/>
      <c r="K603" s="4"/>
    </row>
    <row r="604">
      <c r="I604" s="2"/>
      <c r="K604" s="4"/>
    </row>
    <row r="605">
      <c r="I605" s="2"/>
      <c r="K605" s="4"/>
    </row>
    <row r="606">
      <c r="I606" s="2"/>
      <c r="K606" s="4"/>
    </row>
    <row r="607">
      <c r="I607" s="2"/>
      <c r="K607" s="4"/>
    </row>
    <row r="608">
      <c r="I608" s="2"/>
      <c r="K608" s="4"/>
    </row>
    <row r="609">
      <c r="I609" s="2"/>
      <c r="K609" s="4"/>
    </row>
    <row r="610">
      <c r="I610" s="2"/>
      <c r="K610" s="4"/>
    </row>
    <row r="611">
      <c r="I611" s="2"/>
      <c r="K611" s="4"/>
    </row>
    <row r="612">
      <c r="I612" s="2"/>
      <c r="K612" s="4"/>
    </row>
    <row r="613">
      <c r="I613" s="2"/>
      <c r="K613" s="4"/>
    </row>
    <row r="614">
      <c r="I614" s="2"/>
      <c r="K614" s="4"/>
    </row>
    <row r="615">
      <c r="I615" s="2"/>
      <c r="K615" s="4"/>
    </row>
    <row r="616">
      <c r="I616" s="2"/>
      <c r="K616" s="4"/>
    </row>
    <row r="617">
      <c r="I617" s="2"/>
      <c r="K617" s="4"/>
    </row>
    <row r="618">
      <c r="I618" s="2"/>
      <c r="K618" s="4"/>
    </row>
    <row r="619">
      <c r="I619" s="2"/>
      <c r="K619" s="4"/>
    </row>
    <row r="620">
      <c r="I620" s="2"/>
      <c r="K620" s="4"/>
    </row>
    <row r="621">
      <c r="I621" s="2"/>
      <c r="K621" s="4"/>
    </row>
    <row r="622">
      <c r="I622" s="2"/>
      <c r="K622" s="4"/>
    </row>
    <row r="623">
      <c r="I623" s="2"/>
      <c r="K623" s="4"/>
    </row>
    <row r="624">
      <c r="I624" s="2"/>
      <c r="K624" s="4"/>
    </row>
    <row r="625">
      <c r="I625" s="2"/>
      <c r="K625" s="4"/>
    </row>
    <row r="626">
      <c r="I626" s="2"/>
      <c r="K626" s="4"/>
    </row>
    <row r="627">
      <c r="I627" s="2"/>
      <c r="K627" s="4"/>
    </row>
    <row r="628">
      <c r="I628" s="2"/>
      <c r="K628" s="4"/>
    </row>
    <row r="629">
      <c r="I629" s="2"/>
      <c r="K629" s="4"/>
    </row>
    <row r="630">
      <c r="I630" s="2"/>
      <c r="K630" s="4"/>
    </row>
    <row r="631">
      <c r="I631" s="2"/>
      <c r="K631" s="4"/>
    </row>
    <row r="632">
      <c r="I632" s="2"/>
      <c r="K632" s="4"/>
    </row>
    <row r="633">
      <c r="I633" s="2"/>
      <c r="K633" s="4"/>
    </row>
    <row r="634">
      <c r="I634" s="2"/>
      <c r="K634" s="4"/>
    </row>
    <row r="635">
      <c r="I635" s="2"/>
      <c r="K635" s="4"/>
    </row>
    <row r="636">
      <c r="I636" s="2"/>
      <c r="K636" s="4"/>
    </row>
    <row r="637">
      <c r="I637" s="2"/>
      <c r="K637" s="4"/>
    </row>
    <row r="638">
      <c r="I638" s="2"/>
      <c r="K638" s="4"/>
    </row>
    <row r="639">
      <c r="I639" s="2"/>
      <c r="K639" s="4"/>
    </row>
    <row r="640">
      <c r="I640" s="2"/>
      <c r="K640" s="4"/>
    </row>
    <row r="641">
      <c r="I641" s="2"/>
      <c r="K641" s="4"/>
    </row>
    <row r="642">
      <c r="I642" s="2"/>
      <c r="K642" s="4"/>
    </row>
    <row r="643">
      <c r="I643" s="2"/>
      <c r="K643" s="4"/>
    </row>
    <row r="644">
      <c r="I644" s="2"/>
      <c r="K644" s="4"/>
    </row>
    <row r="645">
      <c r="I645" s="2"/>
      <c r="K645" s="4"/>
    </row>
    <row r="646">
      <c r="I646" s="2"/>
      <c r="K646" s="4"/>
    </row>
    <row r="647">
      <c r="I647" s="2"/>
      <c r="K647" s="4"/>
    </row>
    <row r="648">
      <c r="I648" s="2"/>
      <c r="K648" s="4"/>
    </row>
    <row r="649">
      <c r="I649" s="2"/>
      <c r="K649" s="4"/>
    </row>
    <row r="650">
      <c r="I650" s="2"/>
      <c r="K650" s="4"/>
    </row>
    <row r="651">
      <c r="I651" s="2"/>
      <c r="K651" s="4"/>
    </row>
    <row r="652">
      <c r="I652" s="2"/>
      <c r="K652" s="4"/>
    </row>
    <row r="653">
      <c r="I653" s="2"/>
      <c r="K653" s="4"/>
    </row>
    <row r="654">
      <c r="I654" s="2"/>
      <c r="K654" s="4"/>
    </row>
    <row r="655">
      <c r="I655" s="2"/>
      <c r="K655" s="4"/>
    </row>
    <row r="656">
      <c r="I656" s="2"/>
      <c r="K656" s="4"/>
    </row>
    <row r="657">
      <c r="I657" s="2"/>
      <c r="K657" s="4"/>
    </row>
    <row r="658">
      <c r="I658" s="2"/>
      <c r="K658" s="4"/>
    </row>
    <row r="659">
      <c r="I659" s="2"/>
      <c r="K659" s="4"/>
    </row>
    <row r="660">
      <c r="I660" s="2"/>
      <c r="K660" s="4"/>
    </row>
    <row r="661">
      <c r="I661" s="2"/>
      <c r="K661" s="4"/>
    </row>
    <row r="662">
      <c r="I662" s="2"/>
      <c r="K662" s="4"/>
    </row>
    <row r="663">
      <c r="I663" s="2"/>
      <c r="K663" s="4"/>
    </row>
    <row r="664">
      <c r="I664" s="2"/>
      <c r="K664" s="4"/>
    </row>
    <row r="665">
      <c r="I665" s="2"/>
      <c r="K665" s="4"/>
    </row>
    <row r="666">
      <c r="I666" s="2"/>
      <c r="K666" s="4"/>
    </row>
    <row r="667">
      <c r="I667" s="2"/>
      <c r="K667" s="4"/>
    </row>
    <row r="668">
      <c r="I668" s="2"/>
      <c r="K668" s="4"/>
    </row>
    <row r="669">
      <c r="I669" s="2"/>
      <c r="K669" s="4"/>
    </row>
    <row r="670">
      <c r="I670" s="2"/>
      <c r="K670" s="4"/>
    </row>
    <row r="671">
      <c r="I671" s="2"/>
      <c r="K671" s="4"/>
    </row>
    <row r="672">
      <c r="I672" s="2"/>
      <c r="K672" s="4"/>
    </row>
    <row r="673">
      <c r="I673" s="2"/>
      <c r="K673" s="4"/>
    </row>
    <row r="674">
      <c r="I674" s="2"/>
      <c r="K674" s="4"/>
    </row>
    <row r="675">
      <c r="I675" s="2"/>
      <c r="K675" s="4"/>
    </row>
    <row r="676">
      <c r="I676" s="2"/>
      <c r="K676" s="4"/>
    </row>
    <row r="677">
      <c r="I677" s="2"/>
      <c r="K677" s="4"/>
    </row>
    <row r="678">
      <c r="I678" s="2"/>
      <c r="K678" s="4"/>
    </row>
    <row r="679">
      <c r="I679" s="2"/>
      <c r="K679" s="4"/>
    </row>
    <row r="680">
      <c r="I680" s="2"/>
      <c r="K680" s="4"/>
    </row>
    <row r="681">
      <c r="I681" s="2"/>
      <c r="K681" s="4"/>
    </row>
    <row r="682">
      <c r="I682" s="2"/>
      <c r="K682" s="4"/>
    </row>
    <row r="683">
      <c r="I683" s="2"/>
      <c r="K683" s="4"/>
    </row>
    <row r="684">
      <c r="I684" s="2"/>
      <c r="K684" s="4"/>
    </row>
    <row r="685">
      <c r="I685" s="2"/>
      <c r="K685" s="4"/>
    </row>
    <row r="686">
      <c r="I686" s="2"/>
      <c r="K686" s="4"/>
    </row>
    <row r="687">
      <c r="I687" s="2"/>
      <c r="K687" s="4"/>
    </row>
    <row r="688">
      <c r="I688" s="2"/>
      <c r="K688" s="4"/>
    </row>
    <row r="689">
      <c r="I689" s="2"/>
      <c r="K689" s="4"/>
    </row>
    <row r="690">
      <c r="I690" s="2"/>
      <c r="K690" s="4"/>
    </row>
    <row r="691">
      <c r="I691" s="2"/>
      <c r="K691" s="4"/>
    </row>
    <row r="692">
      <c r="I692" s="2"/>
      <c r="K692" s="4"/>
    </row>
    <row r="693">
      <c r="I693" s="2"/>
      <c r="K693" s="4"/>
    </row>
    <row r="694">
      <c r="I694" s="2"/>
      <c r="K694" s="4"/>
    </row>
    <row r="695">
      <c r="I695" s="2"/>
      <c r="K695" s="4"/>
    </row>
    <row r="696">
      <c r="I696" s="2"/>
      <c r="K696" s="4"/>
    </row>
    <row r="697">
      <c r="I697" s="2"/>
      <c r="K697" s="4"/>
    </row>
    <row r="698">
      <c r="I698" s="2"/>
      <c r="K698" s="4"/>
    </row>
    <row r="699">
      <c r="I699" s="2"/>
      <c r="K699" s="4"/>
    </row>
    <row r="700">
      <c r="I700" s="2"/>
      <c r="K700" s="4"/>
    </row>
    <row r="701">
      <c r="I701" s="2"/>
      <c r="K701" s="4"/>
    </row>
    <row r="702">
      <c r="I702" s="2"/>
      <c r="K702" s="4"/>
    </row>
    <row r="703">
      <c r="I703" s="2"/>
      <c r="K703" s="4"/>
    </row>
    <row r="704">
      <c r="I704" s="2"/>
      <c r="K704" s="4"/>
    </row>
    <row r="705">
      <c r="I705" s="2"/>
      <c r="K705" s="4"/>
    </row>
    <row r="706">
      <c r="I706" s="2"/>
      <c r="K706" s="4"/>
    </row>
    <row r="707">
      <c r="I707" s="2"/>
      <c r="K707" s="4"/>
    </row>
    <row r="708">
      <c r="I708" s="2"/>
      <c r="K708" s="4"/>
    </row>
    <row r="709">
      <c r="I709" s="2"/>
      <c r="K709" s="4"/>
    </row>
    <row r="710">
      <c r="I710" s="2"/>
      <c r="K710" s="4"/>
    </row>
    <row r="711">
      <c r="I711" s="2"/>
      <c r="K711" s="4"/>
    </row>
    <row r="712">
      <c r="I712" s="2"/>
      <c r="K712" s="4"/>
    </row>
    <row r="713">
      <c r="I713" s="2"/>
      <c r="K713" s="4"/>
    </row>
    <row r="714">
      <c r="I714" s="2"/>
      <c r="K714" s="4"/>
    </row>
    <row r="715">
      <c r="I715" s="2"/>
      <c r="K715" s="4"/>
    </row>
    <row r="716">
      <c r="I716" s="2"/>
      <c r="K716" s="4"/>
    </row>
    <row r="717">
      <c r="I717" s="2"/>
      <c r="K717" s="4"/>
    </row>
    <row r="718">
      <c r="I718" s="2"/>
      <c r="K718" s="4"/>
    </row>
    <row r="719">
      <c r="I719" s="2"/>
      <c r="K719" s="4"/>
    </row>
    <row r="720">
      <c r="I720" s="2"/>
      <c r="K720" s="4"/>
    </row>
    <row r="721">
      <c r="I721" s="2"/>
      <c r="K721" s="4"/>
    </row>
    <row r="722">
      <c r="I722" s="2"/>
      <c r="K722" s="4"/>
    </row>
    <row r="723">
      <c r="I723" s="2"/>
      <c r="K723" s="4"/>
    </row>
    <row r="724">
      <c r="I724" s="2"/>
      <c r="K724" s="4"/>
    </row>
    <row r="725">
      <c r="I725" s="2"/>
      <c r="K725" s="4"/>
    </row>
    <row r="726">
      <c r="I726" s="2"/>
      <c r="K726" s="4"/>
    </row>
    <row r="727">
      <c r="I727" s="2"/>
      <c r="K727" s="4"/>
    </row>
    <row r="728">
      <c r="I728" s="2"/>
      <c r="K728" s="4"/>
    </row>
    <row r="729">
      <c r="I729" s="2"/>
      <c r="K729" s="4"/>
    </row>
    <row r="730">
      <c r="I730" s="2"/>
      <c r="K730" s="4"/>
    </row>
    <row r="731">
      <c r="I731" s="2"/>
      <c r="K731" s="4"/>
    </row>
    <row r="732">
      <c r="I732" s="2"/>
      <c r="K732" s="4"/>
    </row>
    <row r="733">
      <c r="I733" s="2"/>
      <c r="K733" s="4"/>
    </row>
    <row r="734">
      <c r="I734" s="2"/>
      <c r="K734" s="4"/>
    </row>
    <row r="735">
      <c r="I735" s="2"/>
      <c r="K735" s="4"/>
    </row>
    <row r="736">
      <c r="I736" s="2"/>
      <c r="K736" s="4"/>
    </row>
    <row r="737">
      <c r="I737" s="2"/>
      <c r="K737" s="4"/>
    </row>
    <row r="738">
      <c r="I738" s="2"/>
      <c r="K738" s="4"/>
    </row>
    <row r="739">
      <c r="I739" s="2"/>
      <c r="K739" s="4"/>
    </row>
    <row r="740">
      <c r="I740" s="2"/>
      <c r="K740" s="4"/>
    </row>
    <row r="741">
      <c r="I741" s="2"/>
      <c r="K741" s="4"/>
    </row>
    <row r="742">
      <c r="I742" s="2"/>
      <c r="K742" s="4"/>
    </row>
    <row r="743">
      <c r="I743" s="2"/>
      <c r="K743" s="4"/>
    </row>
    <row r="744">
      <c r="I744" s="2"/>
      <c r="K744" s="4"/>
    </row>
    <row r="745">
      <c r="I745" s="2"/>
      <c r="K745" s="4"/>
    </row>
    <row r="746">
      <c r="I746" s="2"/>
      <c r="K746" s="4"/>
    </row>
    <row r="747">
      <c r="I747" s="2"/>
      <c r="K747" s="4"/>
    </row>
    <row r="748">
      <c r="I748" s="2"/>
      <c r="K748" s="4"/>
    </row>
    <row r="749">
      <c r="I749" s="2"/>
      <c r="K749" s="4"/>
    </row>
    <row r="750">
      <c r="I750" s="2"/>
      <c r="K750" s="4"/>
    </row>
    <row r="751">
      <c r="I751" s="2"/>
      <c r="K751" s="4"/>
    </row>
    <row r="752">
      <c r="I752" s="2"/>
      <c r="K752" s="4"/>
    </row>
    <row r="753">
      <c r="I753" s="2"/>
      <c r="K753" s="4"/>
    </row>
    <row r="754">
      <c r="I754" s="2"/>
      <c r="K754" s="4"/>
    </row>
    <row r="755">
      <c r="I755" s="2"/>
      <c r="K755" s="4"/>
    </row>
    <row r="756">
      <c r="I756" s="2"/>
      <c r="K756" s="4"/>
    </row>
    <row r="757">
      <c r="I757" s="2"/>
      <c r="K757" s="4"/>
    </row>
    <row r="758">
      <c r="I758" s="2"/>
      <c r="K758" s="4"/>
    </row>
    <row r="759">
      <c r="I759" s="2"/>
      <c r="K759" s="4"/>
    </row>
    <row r="760">
      <c r="I760" s="2"/>
      <c r="K760" s="4"/>
    </row>
    <row r="761">
      <c r="I761" s="2"/>
      <c r="K761" s="4"/>
    </row>
    <row r="762">
      <c r="I762" s="2"/>
      <c r="K762" s="4"/>
    </row>
    <row r="763">
      <c r="I763" s="2"/>
      <c r="K763" s="4"/>
    </row>
    <row r="764">
      <c r="I764" s="2"/>
      <c r="K764" s="4"/>
    </row>
    <row r="765">
      <c r="I765" s="2"/>
      <c r="K765" s="4"/>
    </row>
    <row r="766">
      <c r="I766" s="2"/>
      <c r="K766" s="4"/>
    </row>
    <row r="767">
      <c r="I767" s="2"/>
      <c r="K767" s="4"/>
    </row>
    <row r="768">
      <c r="I768" s="2"/>
      <c r="K768" s="4"/>
    </row>
    <row r="769">
      <c r="I769" s="2"/>
      <c r="K769" s="4"/>
    </row>
    <row r="770">
      <c r="I770" s="2"/>
      <c r="K770" s="4"/>
    </row>
    <row r="771">
      <c r="I771" s="2"/>
      <c r="K771" s="4"/>
    </row>
    <row r="772">
      <c r="I772" s="2"/>
      <c r="K772" s="4"/>
    </row>
    <row r="773">
      <c r="I773" s="2"/>
      <c r="K773" s="4"/>
    </row>
    <row r="774">
      <c r="I774" s="2"/>
      <c r="K774" s="4"/>
    </row>
    <row r="775">
      <c r="I775" s="2"/>
      <c r="K775" s="4"/>
    </row>
    <row r="776">
      <c r="I776" s="2"/>
      <c r="K776" s="4"/>
    </row>
    <row r="777">
      <c r="I777" s="2"/>
      <c r="K777" s="4"/>
    </row>
    <row r="778">
      <c r="I778" s="2"/>
      <c r="K778" s="4"/>
    </row>
    <row r="779">
      <c r="I779" s="2"/>
      <c r="K779" s="4"/>
    </row>
    <row r="780">
      <c r="I780" s="2"/>
      <c r="K780" s="4"/>
    </row>
    <row r="781">
      <c r="I781" s="2"/>
      <c r="K781" s="4"/>
    </row>
    <row r="782">
      <c r="I782" s="2"/>
      <c r="K782" s="4"/>
    </row>
    <row r="783">
      <c r="I783" s="2"/>
      <c r="K783" s="4"/>
    </row>
    <row r="784">
      <c r="I784" s="2"/>
      <c r="K784" s="4"/>
    </row>
    <row r="785">
      <c r="I785" s="2"/>
      <c r="K785" s="4"/>
    </row>
    <row r="786">
      <c r="I786" s="2"/>
      <c r="K786" s="4"/>
    </row>
    <row r="787">
      <c r="I787" s="2"/>
      <c r="K787" s="4"/>
    </row>
    <row r="788">
      <c r="I788" s="2"/>
      <c r="K788" s="4"/>
    </row>
    <row r="789">
      <c r="I789" s="2"/>
      <c r="K789" s="4"/>
    </row>
    <row r="790">
      <c r="I790" s="2"/>
      <c r="K790" s="4"/>
    </row>
    <row r="791">
      <c r="I791" s="2"/>
      <c r="K791" s="4"/>
    </row>
    <row r="792">
      <c r="I792" s="2"/>
      <c r="K792" s="4"/>
    </row>
    <row r="793">
      <c r="I793" s="2"/>
      <c r="K793" s="4"/>
    </row>
    <row r="794">
      <c r="I794" s="2"/>
      <c r="K794" s="4"/>
    </row>
    <row r="795">
      <c r="I795" s="2"/>
      <c r="K795" s="4"/>
    </row>
    <row r="796">
      <c r="I796" s="2"/>
      <c r="K796" s="4"/>
    </row>
    <row r="797">
      <c r="I797" s="2"/>
      <c r="K797" s="4"/>
    </row>
    <row r="798">
      <c r="I798" s="2"/>
      <c r="K798" s="4"/>
    </row>
    <row r="799">
      <c r="I799" s="2"/>
      <c r="K799" s="4"/>
    </row>
    <row r="800">
      <c r="I800" s="2"/>
      <c r="K800" s="4"/>
    </row>
    <row r="801">
      <c r="I801" s="2"/>
      <c r="K801" s="4"/>
    </row>
    <row r="802">
      <c r="I802" s="2"/>
      <c r="K802" s="4"/>
    </row>
    <row r="803">
      <c r="I803" s="2"/>
      <c r="K803" s="4"/>
    </row>
    <row r="804">
      <c r="I804" s="2"/>
      <c r="K804" s="4"/>
    </row>
    <row r="805">
      <c r="I805" s="2"/>
      <c r="K805" s="4"/>
    </row>
    <row r="806">
      <c r="I806" s="2"/>
      <c r="K806" s="4"/>
    </row>
    <row r="807">
      <c r="I807" s="2"/>
      <c r="K807" s="4"/>
    </row>
    <row r="808">
      <c r="I808" s="2"/>
      <c r="K808" s="4"/>
    </row>
    <row r="809">
      <c r="I809" s="2"/>
      <c r="K809" s="4"/>
    </row>
    <row r="810">
      <c r="I810" s="2"/>
      <c r="K810" s="4"/>
    </row>
    <row r="811">
      <c r="I811" s="2"/>
      <c r="K811" s="4"/>
    </row>
    <row r="812">
      <c r="I812" s="2"/>
      <c r="K812" s="4"/>
    </row>
    <row r="813">
      <c r="I813" s="2"/>
      <c r="K813" s="4"/>
    </row>
    <row r="814">
      <c r="I814" s="2"/>
      <c r="K814" s="4"/>
    </row>
    <row r="815">
      <c r="I815" s="2"/>
      <c r="K815" s="4"/>
    </row>
    <row r="816">
      <c r="I816" s="2"/>
      <c r="K816" s="4"/>
    </row>
    <row r="817">
      <c r="I817" s="2"/>
      <c r="K817" s="4"/>
    </row>
    <row r="818">
      <c r="I818" s="2"/>
      <c r="K818" s="4"/>
    </row>
    <row r="819">
      <c r="I819" s="2"/>
      <c r="K819" s="4"/>
    </row>
    <row r="820">
      <c r="I820" s="2"/>
      <c r="K820" s="4"/>
    </row>
    <row r="821">
      <c r="I821" s="2"/>
      <c r="K821" s="4"/>
    </row>
    <row r="822">
      <c r="I822" s="2"/>
      <c r="K822" s="4"/>
    </row>
    <row r="823">
      <c r="I823" s="2"/>
      <c r="K823" s="4"/>
    </row>
    <row r="824">
      <c r="I824" s="2"/>
      <c r="K824" s="4"/>
    </row>
    <row r="825">
      <c r="I825" s="2"/>
      <c r="K825" s="4"/>
    </row>
    <row r="826">
      <c r="I826" s="2"/>
      <c r="K826" s="4"/>
    </row>
    <row r="827">
      <c r="I827" s="2"/>
      <c r="K827" s="4"/>
    </row>
    <row r="828">
      <c r="I828" s="2"/>
      <c r="K828" s="4"/>
    </row>
    <row r="829">
      <c r="I829" s="2"/>
      <c r="K829" s="4"/>
    </row>
    <row r="830">
      <c r="I830" s="2"/>
      <c r="K830" s="4"/>
    </row>
    <row r="831">
      <c r="I831" s="2"/>
      <c r="K831" s="4"/>
    </row>
    <row r="832">
      <c r="I832" s="2"/>
      <c r="K832" s="4"/>
    </row>
    <row r="833">
      <c r="I833" s="2"/>
      <c r="K833" s="4"/>
    </row>
    <row r="834">
      <c r="I834" s="2"/>
      <c r="K834" s="4"/>
    </row>
    <row r="835">
      <c r="I835" s="2"/>
      <c r="K835" s="4"/>
    </row>
    <row r="836">
      <c r="I836" s="2"/>
      <c r="K836" s="4"/>
    </row>
    <row r="837">
      <c r="I837" s="2"/>
      <c r="K837" s="4"/>
    </row>
    <row r="838">
      <c r="I838" s="2"/>
      <c r="K838" s="4"/>
    </row>
    <row r="839">
      <c r="I839" s="2"/>
      <c r="K839" s="4"/>
    </row>
    <row r="840">
      <c r="I840" s="2"/>
      <c r="K840" s="4"/>
    </row>
    <row r="841">
      <c r="I841" s="2"/>
      <c r="K841" s="4"/>
    </row>
    <row r="842">
      <c r="I842" s="2"/>
      <c r="K842" s="4"/>
    </row>
    <row r="843">
      <c r="I843" s="2"/>
      <c r="K843" s="4"/>
    </row>
    <row r="844">
      <c r="I844" s="2"/>
      <c r="K844" s="4"/>
    </row>
    <row r="845">
      <c r="I845" s="2"/>
      <c r="K845" s="4"/>
    </row>
    <row r="846">
      <c r="I846" s="2"/>
      <c r="K846" s="4"/>
    </row>
    <row r="847">
      <c r="I847" s="2"/>
      <c r="K847" s="4"/>
    </row>
    <row r="848">
      <c r="I848" s="2"/>
      <c r="K848" s="4"/>
    </row>
    <row r="849">
      <c r="I849" s="2"/>
      <c r="K849" s="4"/>
    </row>
    <row r="850">
      <c r="I850" s="2"/>
      <c r="K850" s="4"/>
    </row>
    <row r="851">
      <c r="I851" s="2"/>
      <c r="K851" s="4"/>
    </row>
    <row r="852">
      <c r="I852" s="2"/>
      <c r="K852" s="4"/>
    </row>
    <row r="853">
      <c r="I853" s="2"/>
      <c r="K853" s="4"/>
    </row>
    <row r="854">
      <c r="I854" s="2"/>
      <c r="K854" s="4"/>
    </row>
    <row r="855">
      <c r="I855" s="2"/>
      <c r="K855" s="4"/>
    </row>
    <row r="856">
      <c r="I856" s="2"/>
      <c r="K856" s="4"/>
    </row>
    <row r="857">
      <c r="I857" s="2"/>
      <c r="K857" s="4"/>
    </row>
    <row r="858">
      <c r="I858" s="2"/>
      <c r="K858" s="4"/>
    </row>
    <row r="859">
      <c r="I859" s="2"/>
      <c r="K859" s="4"/>
    </row>
    <row r="860">
      <c r="I860" s="2"/>
      <c r="K860" s="4"/>
    </row>
    <row r="861">
      <c r="I861" s="2"/>
      <c r="K861" s="4"/>
    </row>
    <row r="862">
      <c r="I862" s="2"/>
      <c r="K862" s="4"/>
    </row>
    <row r="863">
      <c r="I863" s="2"/>
      <c r="K863" s="4"/>
    </row>
    <row r="864">
      <c r="I864" s="2"/>
      <c r="K864" s="4"/>
    </row>
    <row r="865">
      <c r="I865" s="2"/>
      <c r="K865" s="4"/>
    </row>
    <row r="866">
      <c r="I866" s="2"/>
      <c r="K866" s="4"/>
    </row>
    <row r="867">
      <c r="I867" s="2"/>
      <c r="K867" s="4"/>
    </row>
    <row r="868">
      <c r="I868" s="2"/>
      <c r="K868" s="4"/>
    </row>
    <row r="869">
      <c r="I869" s="2"/>
      <c r="K869" s="4"/>
    </row>
    <row r="870">
      <c r="I870" s="2"/>
      <c r="K870" s="4"/>
    </row>
    <row r="871">
      <c r="I871" s="2"/>
      <c r="K871" s="4"/>
    </row>
    <row r="872">
      <c r="I872" s="2"/>
      <c r="K872" s="4"/>
    </row>
    <row r="873">
      <c r="I873" s="2"/>
      <c r="K873" s="4"/>
    </row>
    <row r="874">
      <c r="I874" s="2"/>
      <c r="K874" s="4"/>
    </row>
    <row r="875">
      <c r="I875" s="2"/>
      <c r="K875" s="4"/>
    </row>
    <row r="876">
      <c r="I876" s="2"/>
      <c r="K876" s="4"/>
    </row>
    <row r="877">
      <c r="I877" s="2"/>
      <c r="K877" s="4"/>
    </row>
    <row r="878">
      <c r="I878" s="2"/>
      <c r="K878" s="4"/>
    </row>
    <row r="879">
      <c r="I879" s="2"/>
      <c r="K879" s="4"/>
    </row>
    <row r="880">
      <c r="I880" s="2"/>
      <c r="K880" s="4"/>
    </row>
    <row r="881">
      <c r="I881" s="2"/>
      <c r="K881" s="4"/>
    </row>
    <row r="882">
      <c r="I882" s="2"/>
      <c r="K882" s="4"/>
    </row>
    <row r="883">
      <c r="I883" s="2"/>
      <c r="K883" s="4"/>
    </row>
    <row r="884">
      <c r="I884" s="2"/>
      <c r="K884" s="4"/>
    </row>
    <row r="885">
      <c r="I885" s="2"/>
      <c r="K885" s="4"/>
    </row>
    <row r="886">
      <c r="I886" s="2"/>
      <c r="K886" s="4"/>
    </row>
    <row r="887">
      <c r="I887" s="2"/>
      <c r="K887" s="4"/>
    </row>
    <row r="888">
      <c r="I888" s="2"/>
      <c r="K888" s="4"/>
    </row>
    <row r="889">
      <c r="I889" s="2"/>
      <c r="K889" s="4"/>
    </row>
    <row r="890">
      <c r="I890" s="2"/>
      <c r="K890" s="4"/>
    </row>
    <row r="891">
      <c r="I891" s="2"/>
      <c r="K891" s="4"/>
    </row>
    <row r="892">
      <c r="I892" s="2"/>
      <c r="K892" s="4"/>
    </row>
    <row r="893">
      <c r="I893" s="2"/>
      <c r="K893" s="4"/>
    </row>
    <row r="894">
      <c r="I894" s="2"/>
      <c r="K894" s="4"/>
    </row>
    <row r="895">
      <c r="I895" s="2"/>
      <c r="K895" s="4"/>
    </row>
    <row r="896">
      <c r="I896" s="2"/>
      <c r="K896" s="4"/>
    </row>
    <row r="897">
      <c r="I897" s="2"/>
      <c r="K897" s="4"/>
    </row>
    <row r="898">
      <c r="I898" s="2"/>
      <c r="K898" s="4"/>
    </row>
    <row r="899">
      <c r="I899" s="2"/>
      <c r="K899" s="4"/>
    </row>
    <row r="900">
      <c r="I900" s="2"/>
      <c r="K900" s="4"/>
    </row>
    <row r="901">
      <c r="I901" s="2"/>
      <c r="K901" s="4"/>
    </row>
    <row r="902">
      <c r="I902" s="2"/>
      <c r="K902" s="4"/>
    </row>
    <row r="903">
      <c r="I903" s="2"/>
      <c r="K903" s="4"/>
    </row>
    <row r="904">
      <c r="I904" s="2"/>
      <c r="K904" s="4"/>
    </row>
    <row r="905">
      <c r="I905" s="2"/>
      <c r="K905" s="4"/>
    </row>
    <row r="906">
      <c r="I906" s="2"/>
      <c r="K906" s="4"/>
    </row>
    <row r="907">
      <c r="I907" s="2"/>
      <c r="K907" s="4"/>
    </row>
    <row r="908">
      <c r="I908" s="2"/>
      <c r="K908" s="4"/>
    </row>
    <row r="909">
      <c r="I909" s="2"/>
      <c r="K909" s="4"/>
    </row>
    <row r="910">
      <c r="I910" s="2"/>
      <c r="K910" s="4"/>
    </row>
    <row r="911">
      <c r="I911" s="2"/>
      <c r="K911" s="4"/>
    </row>
    <row r="912">
      <c r="I912" s="2"/>
      <c r="K912" s="4"/>
    </row>
    <row r="913">
      <c r="I913" s="2"/>
      <c r="K913" s="4"/>
    </row>
    <row r="914">
      <c r="I914" s="2"/>
      <c r="K914" s="4"/>
    </row>
    <row r="915">
      <c r="I915" s="2"/>
      <c r="K915" s="4"/>
    </row>
    <row r="916">
      <c r="I916" s="2"/>
      <c r="K916" s="4"/>
    </row>
    <row r="917">
      <c r="I917" s="2"/>
      <c r="K917" s="4"/>
    </row>
    <row r="918">
      <c r="I918" s="2"/>
      <c r="K918" s="4"/>
    </row>
    <row r="919">
      <c r="I919" s="2"/>
      <c r="K919" s="4"/>
    </row>
    <row r="920">
      <c r="I920" s="2"/>
      <c r="K920" s="4"/>
    </row>
    <row r="921">
      <c r="I921" s="2"/>
      <c r="K921" s="4"/>
    </row>
    <row r="922">
      <c r="I922" s="2"/>
      <c r="K922" s="4"/>
    </row>
    <row r="923">
      <c r="I923" s="2"/>
      <c r="K923" s="4"/>
    </row>
    <row r="924">
      <c r="I924" s="2"/>
      <c r="K924" s="4"/>
    </row>
    <row r="925">
      <c r="I925" s="2"/>
      <c r="K925" s="4"/>
    </row>
    <row r="926">
      <c r="I926" s="2"/>
      <c r="K926" s="4"/>
    </row>
    <row r="927">
      <c r="I927" s="2"/>
      <c r="K927" s="4"/>
    </row>
    <row r="928">
      <c r="I928" s="2"/>
      <c r="K928" s="4"/>
    </row>
    <row r="929">
      <c r="I929" s="2"/>
      <c r="K929" s="4"/>
    </row>
    <row r="930">
      <c r="I930" s="2"/>
      <c r="K930" s="4"/>
    </row>
    <row r="931">
      <c r="I931" s="2"/>
      <c r="K931" s="4"/>
    </row>
    <row r="932">
      <c r="I932" s="2"/>
      <c r="K932" s="4"/>
    </row>
    <row r="933">
      <c r="I933" s="2"/>
      <c r="K933" s="4"/>
    </row>
    <row r="934">
      <c r="I934" s="2"/>
      <c r="K934" s="4"/>
    </row>
    <row r="935">
      <c r="I935" s="2"/>
      <c r="K935" s="4"/>
    </row>
    <row r="936">
      <c r="I936" s="2"/>
      <c r="K936" s="4"/>
    </row>
    <row r="937">
      <c r="I937" s="2"/>
      <c r="K937" s="4"/>
    </row>
    <row r="938">
      <c r="I938" s="2"/>
      <c r="K938" s="4"/>
    </row>
    <row r="939">
      <c r="I939" s="2"/>
      <c r="K939" s="4"/>
    </row>
    <row r="940">
      <c r="I940" s="2"/>
      <c r="K940" s="4"/>
    </row>
    <row r="941">
      <c r="I941" s="2"/>
      <c r="K941" s="4"/>
    </row>
    <row r="942">
      <c r="I942" s="2"/>
      <c r="K942" s="4"/>
    </row>
    <row r="943">
      <c r="I943" s="2"/>
      <c r="K943" s="4"/>
    </row>
    <row r="944">
      <c r="I944" s="2"/>
      <c r="K944" s="4"/>
    </row>
    <row r="945">
      <c r="I945" s="2"/>
      <c r="K945" s="4"/>
    </row>
    <row r="946">
      <c r="I946" s="2"/>
      <c r="K946" s="4"/>
    </row>
    <row r="947">
      <c r="I947" s="2"/>
      <c r="K947" s="4"/>
    </row>
    <row r="948">
      <c r="I948" s="2"/>
      <c r="K948" s="4"/>
    </row>
    <row r="949">
      <c r="I949" s="2"/>
      <c r="K949" s="4"/>
    </row>
    <row r="950">
      <c r="I950" s="2"/>
      <c r="K950" s="4"/>
    </row>
    <row r="951">
      <c r="I951" s="2"/>
      <c r="K951" s="4"/>
    </row>
    <row r="952">
      <c r="I952" s="2"/>
      <c r="K952" s="4"/>
    </row>
    <row r="953">
      <c r="I953" s="2"/>
      <c r="K953" s="4"/>
    </row>
    <row r="954">
      <c r="I954" s="2"/>
      <c r="K954" s="4"/>
    </row>
    <row r="955">
      <c r="I955" s="2"/>
      <c r="K955" s="4"/>
    </row>
    <row r="956">
      <c r="I956" s="2"/>
      <c r="K956" s="4"/>
    </row>
    <row r="957">
      <c r="I957" s="2"/>
      <c r="K957" s="4"/>
    </row>
    <row r="958">
      <c r="I958" s="2"/>
      <c r="K958" s="4"/>
    </row>
    <row r="959">
      <c r="I959" s="2"/>
      <c r="K959" s="4"/>
    </row>
    <row r="960">
      <c r="I960" s="2"/>
      <c r="K960" s="4"/>
    </row>
    <row r="961">
      <c r="I961" s="2"/>
      <c r="K961" s="4"/>
    </row>
    <row r="962">
      <c r="I962" s="2"/>
      <c r="K962" s="4"/>
    </row>
    <row r="963">
      <c r="I963" s="2"/>
      <c r="K963" s="4"/>
    </row>
    <row r="964">
      <c r="I964" s="2"/>
      <c r="K964" s="4"/>
    </row>
    <row r="965">
      <c r="I965" s="2"/>
      <c r="K965" s="4"/>
    </row>
    <row r="966">
      <c r="I966" s="2"/>
      <c r="K966" s="4"/>
    </row>
    <row r="967">
      <c r="I967" s="2"/>
      <c r="K967" s="4"/>
    </row>
    <row r="968">
      <c r="I968" s="2"/>
      <c r="K968" s="4"/>
    </row>
    <row r="969">
      <c r="I969" s="2"/>
      <c r="K969" s="4"/>
    </row>
    <row r="970">
      <c r="I970" s="2"/>
      <c r="K970" s="4"/>
    </row>
    <row r="971">
      <c r="I971" s="2"/>
      <c r="K971" s="4"/>
    </row>
    <row r="972">
      <c r="I972" s="2"/>
      <c r="K972" s="4"/>
    </row>
    <row r="973">
      <c r="I973" s="2"/>
      <c r="K973" s="4"/>
    </row>
    <row r="974">
      <c r="I974" s="2"/>
      <c r="K974" s="4"/>
    </row>
    <row r="975">
      <c r="I975" s="2"/>
      <c r="K975" s="4"/>
    </row>
    <row r="976">
      <c r="I976" s="2"/>
      <c r="K976" s="4"/>
    </row>
    <row r="977">
      <c r="I977" s="2"/>
      <c r="K977" s="4"/>
    </row>
    <row r="978">
      <c r="I978" s="2"/>
      <c r="K978" s="4"/>
    </row>
    <row r="979">
      <c r="I979" s="2"/>
      <c r="K979" s="4"/>
    </row>
    <row r="980">
      <c r="I980" s="2"/>
      <c r="K980" s="4"/>
    </row>
    <row r="981">
      <c r="I981" s="2"/>
      <c r="K981" s="4"/>
    </row>
    <row r="982">
      <c r="I982" s="2"/>
      <c r="K982" s="4"/>
    </row>
    <row r="983">
      <c r="I983" s="2"/>
      <c r="K983" s="4"/>
    </row>
    <row r="984">
      <c r="I984" s="2"/>
      <c r="K984" s="4"/>
    </row>
    <row r="985">
      <c r="I985" s="2"/>
      <c r="K985" s="4"/>
    </row>
    <row r="986">
      <c r="I986" s="2"/>
      <c r="K986" s="4"/>
    </row>
    <row r="987">
      <c r="I987" s="2"/>
      <c r="K987" s="4"/>
    </row>
    <row r="988">
      <c r="I988" s="2"/>
      <c r="K988" s="4"/>
    </row>
    <row r="989">
      <c r="I989" s="2"/>
      <c r="K989" s="4"/>
    </row>
    <row r="990">
      <c r="I990" s="2"/>
      <c r="K990" s="4"/>
    </row>
    <row r="991">
      <c r="I991" s="2"/>
      <c r="K991" s="4"/>
    </row>
    <row r="992">
      <c r="I992" s="2"/>
      <c r="K992" s="4"/>
    </row>
    <row r="993">
      <c r="I993" s="2"/>
      <c r="K993" s="4"/>
    </row>
    <row r="994">
      <c r="I994" s="2"/>
      <c r="K994" s="4"/>
    </row>
    <row r="995">
      <c r="I995" s="2"/>
      <c r="K995" s="4"/>
    </row>
    <row r="996">
      <c r="I996" s="2"/>
      <c r="K996" s="4"/>
    </row>
    <row r="997">
      <c r="I997" s="2"/>
      <c r="K997" s="4"/>
    </row>
    <row r="998">
      <c r="I998" s="2"/>
      <c r="K998" s="4"/>
    </row>
    <row r="999">
      <c r="I999" s="2"/>
      <c r="K999" s="4"/>
    </row>
    <row r="1000">
      <c r="I1000" s="2"/>
      <c r="K1000" s="4"/>
    </row>
    <row r="1001">
      <c r="I1001" s="2"/>
      <c r="K1001" s="4"/>
    </row>
    <row r="1002">
      <c r="I1002" s="2"/>
      <c r="K1002" s="4"/>
    </row>
    <row r="1003">
      <c r="I1003" s="2"/>
      <c r="K1003" s="4"/>
    </row>
    <row r="1004">
      <c r="I1004" s="2"/>
      <c r="K1004" s="4"/>
    </row>
    <row r="1005">
      <c r="I1005" s="2"/>
      <c r="K1005" s="4"/>
    </row>
    <row r="1006">
      <c r="I1006" s="2"/>
      <c r="K1006" s="4"/>
    </row>
    <row r="1007">
      <c r="I1007" s="2"/>
      <c r="K1007" s="4"/>
    </row>
    <row r="1008">
      <c r="I1008" s="2"/>
      <c r="K1008" s="4"/>
    </row>
  </sheetData>
  <mergeCells count="3">
    <mergeCell ref="A1:H1"/>
    <mergeCell ref="A2:H2"/>
    <mergeCell ref="A3:H3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86"/>
    <col customWidth="1" min="3" max="5" width="9.29"/>
    <col customWidth="1" min="6" max="6" width="9.14"/>
    <col customWidth="1" min="7" max="7" width="9.57"/>
    <col customWidth="1" min="8" max="8" width="9.14"/>
    <col customWidth="1" min="9" max="9" width="10.29"/>
  </cols>
  <sheetData>
    <row r="1" ht="12.75" customHeight="1">
      <c r="A1" s="99" t="s">
        <v>112</v>
      </c>
      <c r="B1" s="100" t="s">
        <v>113</v>
      </c>
      <c r="C1" s="100" t="s">
        <v>114</v>
      </c>
      <c r="D1" s="100" t="s">
        <v>115</v>
      </c>
      <c r="E1" s="100" t="s">
        <v>116</v>
      </c>
      <c r="F1" s="100" t="s">
        <v>117</v>
      </c>
      <c r="G1" s="101" t="s">
        <v>118</v>
      </c>
      <c r="H1" s="102"/>
      <c r="I1" s="89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ht="12.75" customHeight="1">
      <c r="A2" s="104">
        <v>0.0</v>
      </c>
      <c r="B2" s="105">
        <v>3263.48</v>
      </c>
      <c r="C2" s="106">
        <v>0.0</v>
      </c>
      <c r="D2" s="106">
        <v>261.08</v>
      </c>
      <c r="E2" s="106">
        <v>270.87</v>
      </c>
      <c r="F2" s="106">
        <v>422.95</v>
      </c>
      <c r="G2" s="105">
        <v>346.44</v>
      </c>
      <c r="H2" s="106"/>
      <c r="I2" s="89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ht="12.75" customHeight="1">
      <c r="A3" s="104">
        <v>1.0</v>
      </c>
      <c r="B3" s="105">
        <v>3263.48</v>
      </c>
      <c r="C3" s="106">
        <v>112.67</v>
      </c>
      <c r="D3" s="106">
        <v>270.09</v>
      </c>
      <c r="E3" s="106">
        <v>280.22</v>
      </c>
      <c r="F3" s="106">
        <v>437.55</v>
      </c>
      <c r="G3" s="105">
        <v>363.36</v>
      </c>
      <c r="H3" s="106"/>
      <c r="I3" s="89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ht="12.75" customHeight="1">
      <c r="A4" s="104">
        <v>2.0</v>
      </c>
      <c r="B4" s="105">
        <v>3263.48</v>
      </c>
      <c r="C4" s="106">
        <v>225.34</v>
      </c>
      <c r="D4" s="106">
        <v>279.11</v>
      </c>
      <c r="E4" s="106">
        <v>289.57</v>
      </c>
      <c r="F4" s="106">
        <v>452.15</v>
      </c>
      <c r="G4" s="105">
        <v>380.27</v>
      </c>
      <c r="H4" s="106"/>
      <c r="I4" s="89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ht="12.75" customHeight="1">
      <c r="A5" s="104">
        <v>3.0</v>
      </c>
      <c r="B5" s="105">
        <v>3263.48</v>
      </c>
      <c r="C5" s="106">
        <v>338.01</v>
      </c>
      <c r="D5" s="106">
        <v>288.12</v>
      </c>
      <c r="E5" s="106">
        <v>298.92</v>
      </c>
      <c r="F5" s="106">
        <v>466.75</v>
      </c>
      <c r="G5" s="105">
        <v>397.19</v>
      </c>
      <c r="H5" s="106"/>
      <c r="I5" s="89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ht="12.75" customHeight="1">
      <c r="A6" s="104">
        <v>4.0</v>
      </c>
      <c r="B6" s="105">
        <v>3263.48</v>
      </c>
      <c r="C6" s="106">
        <v>450.68</v>
      </c>
      <c r="D6" s="106">
        <v>297.13</v>
      </c>
      <c r="E6" s="106">
        <v>308.28</v>
      </c>
      <c r="F6" s="106">
        <v>481.36</v>
      </c>
      <c r="G6" s="105">
        <v>414.11</v>
      </c>
      <c r="H6" s="106"/>
      <c r="I6" s="89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ht="12.75" customHeight="1">
      <c r="A7" s="104">
        <v>5.0</v>
      </c>
      <c r="B7" s="105">
        <v>3263.48</v>
      </c>
      <c r="C7" s="106">
        <v>563.35</v>
      </c>
      <c r="D7" s="106">
        <v>306.15</v>
      </c>
      <c r="E7" s="106">
        <v>317.63</v>
      </c>
      <c r="F7" s="106">
        <v>495.96</v>
      </c>
      <c r="G7" s="105">
        <v>431.02</v>
      </c>
      <c r="H7" s="106"/>
      <c r="I7" s="89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ht="12.75" customHeight="1">
      <c r="A8" s="104">
        <v>6.0</v>
      </c>
      <c r="B8" s="105">
        <v>3263.48</v>
      </c>
      <c r="C8" s="106">
        <v>676.02</v>
      </c>
      <c r="D8" s="106">
        <v>315.16</v>
      </c>
      <c r="E8" s="106">
        <v>326.98</v>
      </c>
      <c r="F8" s="106">
        <v>510.56</v>
      </c>
      <c r="G8" s="105">
        <v>447.94</v>
      </c>
      <c r="H8" s="106"/>
      <c r="I8" s="89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</row>
    <row r="9" ht="12.75" customHeight="1">
      <c r="A9" s="104">
        <v>7.0</v>
      </c>
      <c r="B9" s="105">
        <v>3263.48</v>
      </c>
      <c r="C9" s="106">
        <v>788.69</v>
      </c>
      <c r="D9" s="106">
        <v>324.17</v>
      </c>
      <c r="E9" s="106">
        <v>336.33</v>
      </c>
      <c r="F9" s="106">
        <v>525.16</v>
      </c>
      <c r="G9" s="105">
        <v>464.86</v>
      </c>
      <c r="H9" s="106"/>
      <c r="I9" s="89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ht="12.75" customHeight="1">
      <c r="A10" s="104">
        <v>8.0</v>
      </c>
      <c r="B10" s="105">
        <v>3263.48</v>
      </c>
      <c r="C10" s="106">
        <v>901.36</v>
      </c>
      <c r="D10" s="106">
        <v>333.19</v>
      </c>
      <c r="E10" s="106">
        <v>345.68</v>
      </c>
      <c r="F10" s="106">
        <v>539.76</v>
      </c>
      <c r="G10" s="105">
        <v>481.77</v>
      </c>
      <c r="H10" s="106"/>
      <c r="I10" s="89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ht="12.75" customHeight="1">
      <c r="A11" s="104">
        <v>9.0</v>
      </c>
      <c r="B11" s="105">
        <v>3263.48</v>
      </c>
      <c r="C11" s="106">
        <v>1014.03</v>
      </c>
      <c r="D11" s="106">
        <v>342.2</v>
      </c>
      <c r="E11" s="106">
        <v>355.03</v>
      </c>
      <c r="F11" s="106">
        <v>554.37</v>
      </c>
      <c r="G11" s="105">
        <v>498.69</v>
      </c>
      <c r="H11" s="106"/>
      <c r="I11" s="89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ht="12.75" customHeight="1">
      <c r="A12" s="104">
        <v>10.0</v>
      </c>
      <c r="B12" s="105">
        <v>3263.48</v>
      </c>
      <c r="C12" s="106">
        <v>1126.7</v>
      </c>
      <c r="D12" s="106">
        <v>351.21</v>
      </c>
      <c r="E12" s="106">
        <v>364.38</v>
      </c>
      <c r="F12" s="106">
        <v>568.97</v>
      </c>
      <c r="G12" s="105">
        <v>515.61</v>
      </c>
      <c r="H12" s="106"/>
      <c r="I12" s="89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</row>
    <row r="13" ht="12.75" customHeight="1">
      <c r="A13" s="104">
        <v>11.0</v>
      </c>
      <c r="B13" s="105">
        <v>3263.48</v>
      </c>
      <c r="C13" s="106">
        <v>1239.37</v>
      </c>
      <c r="D13" s="106">
        <v>360.23</v>
      </c>
      <c r="E13" s="106">
        <v>373.74</v>
      </c>
      <c r="F13" s="106">
        <v>583.57</v>
      </c>
      <c r="G13" s="105">
        <v>532.52</v>
      </c>
      <c r="H13" s="106"/>
      <c r="I13" s="89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</row>
    <row r="14" ht="12.75" customHeight="1">
      <c r="A14" s="104">
        <v>12.0</v>
      </c>
      <c r="B14" s="105">
        <v>3263.48</v>
      </c>
      <c r="C14" s="106">
        <v>1352.04</v>
      </c>
      <c r="D14" s="106">
        <v>369.24</v>
      </c>
      <c r="E14" s="106">
        <v>383.09</v>
      </c>
      <c r="F14" s="106">
        <v>598.17</v>
      </c>
      <c r="G14" s="105">
        <v>549.44</v>
      </c>
      <c r="H14" s="106"/>
      <c r="I14" s="89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ht="12.75" customHeight="1">
      <c r="A15" s="104">
        <v>13.0</v>
      </c>
      <c r="B15" s="105">
        <v>3263.48</v>
      </c>
      <c r="C15" s="106">
        <v>1464.71</v>
      </c>
      <c r="D15" s="106">
        <v>378.26</v>
      </c>
      <c r="E15" s="106">
        <v>392.44</v>
      </c>
      <c r="F15" s="106">
        <v>612.77</v>
      </c>
      <c r="G15" s="105">
        <v>566.36</v>
      </c>
      <c r="H15" s="106"/>
      <c r="I15" s="89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ht="12.75" customHeight="1">
      <c r="A16" s="104">
        <v>14.0</v>
      </c>
      <c r="B16" s="105">
        <v>3263.48</v>
      </c>
      <c r="C16" s="106">
        <v>1577.38</v>
      </c>
      <c r="D16" s="106">
        <v>387.27</v>
      </c>
      <c r="E16" s="106">
        <v>401.79</v>
      </c>
      <c r="F16" s="106">
        <v>627.38</v>
      </c>
      <c r="G16" s="105">
        <v>583.27</v>
      </c>
      <c r="H16" s="106"/>
      <c r="I16" s="89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ht="12.75" customHeight="1">
      <c r="A17" s="104">
        <v>15.0</v>
      </c>
      <c r="B17" s="105">
        <v>3263.48</v>
      </c>
      <c r="C17" s="106">
        <v>1690.05</v>
      </c>
      <c r="D17" s="106">
        <v>396.28</v>
      </c>
      <c r="E17" s="106">
        <v>411.14</v>
      </c>
      <c r="F17" s="106">
        <v>641.98</v>
      </c>
      <c r="G17" s="105">
        <v>600.19</v>
      </c>
      <c r="H17" s="106"/>
      <c r="I17" s="89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ht="12.75" customHeight="1">
      <c r="A18" s="104">
        <v>16.0</v>
      </c>
      <c r="B18" s="105">
        <v>3263.48</v>
      </c>
      <c r="C18" s="106">
        <v>1802.72</v>
      </c>
      <c r="D18" s="106">
        <v>405.3</v>
      </c>
      <c r="E18" s="106">
        <v>420.49</v>
      </c>
      <c r="F18" s="106">
        <v>656.58</v>
      </c>
      <c r="G18" s="105">
        <v>617.11</v>
      </c>
      <c r="H18" s="106"/>
      <c r="I18" s="89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ht="12.75" customHeight="1">
      <c r="A19" s="104">
        <v>17.0</v>
      </c>
      <c r="B19" s="105">
        <v>3263.48</v>
      </c>
      <c r="C19" s="106">
        <v>1915.39</v>
      </c>
      <c r="D19" s="106">
        <v>414.31</v>
      </c>
      <c r="E19" s="106">
        <v>429.85</v>
      </c>
      <c r="F19" s="106">
        <v>671.18</v>
      </c>
      <c r="G19" s="105">
        <v>634.02</v>
      </c>
      <c r="H19" s="106"/>
      <c r="I19" s="89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</row>
    <row r="20" ht="12.75" customHeight="1">
      <c r="A20" s="104">
        <v>18.0</v>
      </c>
      <c r="B20" s="105">
        <v>3263.48</v>
      </c>
      <c r="C20" s="106">
        <v>2028.06</v>
      </c>
      <c r="D20" s="106">
        <v>423.32</v>
      </c>
      <c r="E20" s="106">
        <v>439.2</v>
      </c>
      <c r="F20" s="106">
        <v>685.78</v>
      </c>
      <c r="G20" s="105">
        <v>650.94</v>
      </c>
      <c r="H20" s="106"/>
      <c r="I20" s="89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</row>
    <row r="21" ht="12.75" customHeight="1">
      <c r="A21" s="104">
        <v>19.0</v>
      </c>
      <c r="B21" s="105">
        <v>3263.48</v>
      </c>
      <c r="C21" s="106">
        <v>2140.73</v>
      </c>
      <c r="D21" s="106">
        <v>432.34</v>
      </c>
      <c r="E21" s="106">
        <v>448.55</v>
      </c>
      <c r="F21" s="106">
        <v>700.39</v>
      </c>
      <c r="G21" s="105">
        <v>667.86</v>
      </c>
      <c r="H21" s="106"/>
      <c r="I21" s="89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ht="12.75" customHeight="1">
      <c r="A22" s="104">
        <v>20.0</v>
      </c>
      <c r="B22" s="105">
        <v>3263.48</v>
      </c>
      <c r="C22" s="106">
        <v>2253.4</v>
      </c>
      <c r="D22" s="106">
        <v>441.35</v>
      </c>
      <c r="E22" s="106">
        <v>457.9</v>
      </c>
      <c r="F22" s="106">
        <v>714.99</v>
      </c>
      <c r="G22" s="105">
        <v>684.77</v>
      </c>
      <c r="H22" s="106"/>
      <c r="I22" s="89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ht="12.75" customHeight="1">
      <c r="A23" s="89"/>
      <c r="B23" s="89"/>
      <c r="C23" s="89"/>
      <c r="D23" s="89"/>
      <c r="E23" s="89"/>
      <c r="F23" s="89"/>
      <c r="G23" s="107"/>
      <c r="H23" s="106"/>
      <c r="I23" s="89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</row>
    <row r="24" ht="12.75" customHeight="1">
      <c r="A24" s="89"/>
      <c r="B24" s="108"/>
      <c r="C24" s="106"/>
      <c r="D24" s="108"/>
      <c r="E24" s="108"/>
      <c r="F24" s="108"/>
      <c r="G24" s="109"/>
      <c r="H24" s="106"/>
      <c r="I24" s="89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</row>
    <row r="25" ht="12.75" customHeight="1">
      <c r="A25" s="89"/>
      <c r="B25" s="89"/>
      <c r="C25" s="89"/>
      <c r="D25" s="89"/>
      <c r="E25" s="89"/>
      <c r="F25" s="89"/>
      <c r="G25" s="107"/>
      <c r="H25" s="106"/>
      <c r="I25" s="89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ht="15.7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ht="15.7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ht="15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ht="15.7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ht="15.75" customHeigh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ht="15.7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</row>
    <row r="32" ht="15.7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</row>
    <row r="33" ht="15.75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ht="15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ht="15.7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ht="15.7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ht="15.7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ht="15.75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ht="15.7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ht="15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ht="15.7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ht="15.7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</row>
    <row r="43" ht="15.7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ht="15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ht="15.7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 ht="15.75" customHeight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 ht="15.75" customHeight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</row>
    <row r="48" ht="15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ht="15.7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  <row r="50" ht="15.75" customHeigh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</row>
    <row r="51" ht="15.7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</row>
    <row r="52" ht="15.75" customHeigh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</row>
    <row r="53" ht="15.75" customHeight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</row>
    <row r="54" ht="15.7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ht="15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  <row r="56" ht="15.75" customHeigh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</row>
    <row r="57" ht="15.7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</row>
    <row r="58" ht="15.75" customHeigh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</row>
    <row r="59" ht="15.7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</row>
    <row r="60" ht="15.75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</row>
    <row r="61" ht="15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</row>
    <row r="62" ht="15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ht="15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</row>
    <row r="64" ht="15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ht="15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</row>
    <row r="66" ht="15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</row>
    <row r="67" ht="15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</row>
    <row r="68" ht="15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</row>
    <row r="69" ht="15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</row>
    <row r="70" ht="15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ht="15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</row>
    <row r="72" ht="15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ht="15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</row>
    <row r="74" ht="15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</row>
    <row r="75" ht="15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</row>
    <row r="76" ht="15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</row>
    <row r="77" ht="15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</row>
    <row r="78" ht="15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</row>
    <row r="79" ht="15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0" ht="15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</row>
    <row r="81" ht="15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</row>
    <row r="82" ht="15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</row>
    <row r="83" ht="15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</row>
    <row r="84" ht="15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</row>
    <row r="85" ht="15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</row>
    <row r="86" ht="15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</row>
    <row r="87" ht="15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</row>
    <row r="88" ht="15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</row>
    <row r="89" ht="15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</row>
    <row r="90" ht="15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</row>
    <row r="91" ht="15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</row>
    <row r="92" ht="15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ht="15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</row>
    <row r="94" ht="15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ht="15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</row>
    <row r="96" ht="15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</row>
    <row r="97" ht="15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</row>
    <row r="98" ht="15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</row>
    <row r="99" ht="15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</row>
    <row r="100" ht="15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</row>
    <row r="101" ht="15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</row>
    <row r="102" ht="15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</row>
    <row r="103" ht="15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</row>
    <row r="104" ht="15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</row>
    <row r="105" ht="15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</row>
    <row r="106" ht="15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</row>
    <row r="107" ht="15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</row>
    <row r="108" ht="15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</row>
    <row r="109" ht="15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</row>
    <row r="110" ht="15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</row>
    <row r="111" ht="15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</row>
    <row r="112" ht="15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</row>
    <row r="113" ht="15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</row>
    <row r="114" ht="15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</row>
    <row r="115" ht="15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</row>
    <row r="116" ht="15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</row>
    <row r="117" ht="15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</row>
    <row r="118" ht="15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</row>
    <row r="119" ht="15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</row>
    <row r="120" ht="15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</row>
    <row r="121" ht="15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</row>
    <row r="122" ht="15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</row>
    <row r="123" ht="15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</row>
    <row r="124" ht="15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</row>
    <row r="125" ht="15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</row>
    <row r="126" ht="15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</row>
    <row r="127" ht="15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</row>
    <row r="128" ht="15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</row>
    <row r="129" ht="15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</row>
    <row r="130" ht="15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</row>
    <row r="131" ht="15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</row>
    <row r="132" ht="15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</row>
    <row r="133" ht="15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</row>
    <row r="134" ht="15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</row>
    <row r="135" ht="15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</row>
    <row r="136" ht="15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</row>
    <row r="137" ht="15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</row>
    <row r="138" ht="15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</row>
    <row r="139" ht="15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</row>
    <row r="140" ht="15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</row>
    <row r="141" ht="15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</row>
    <row r="142" ht="15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</row>
    <row r="143" ht="15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</row>
    <row r="144" ht="15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</row>
    <row r="145" ht="15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</row>
    <row r="146" ht="15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</row>
    <row r="147" ht="15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</row>
    <row r="148" ht="15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</row>
    <row r="149" ht="15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</row>
    <row r="150" ht="15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</row>
    <row r="151" ht="15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</row>
    <row r="152" ht="15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</row>
    <row r="153" ht="15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</row>
    <row r="154" ht="15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</row>
    <row r="155" ht="15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</row>
    <row r="156" ht="15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</row>
    <row r="157" ht="15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</row>
    <row r="158" ht="15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</row>
    <row r="159" ht="15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</row>
    <row r="160" ht="15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</row>
    <row r="161" ht="15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</row>
    <row r="162" ht="15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</row>
    <row r="163" ht="15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</row>
    <row r="164" ht="15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</row>
    <row r="165" ht="15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</row>
    <row r="166" ht="15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</row>
    <row r="167" ht="15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</row>
    <row r="168" ht="15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</row>
    <row r="169" ht="15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</row>
    <row r="170" ht="15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</row>
    <row r="171" ht="15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</row>
    <row r="172" ht="15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</row>
    <row r="173" ht="15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</row>
    <row r="174" ht="15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</row>
    <row r="175" ht="15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</row>
    <row r="176" ht="15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</row>
    <row r="177" ht="15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</row>
    <row r="178" ht="15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</row>
    <row r="179" ht="15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</row>
    <row r="180" ht="15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</row>
    <row r="181" ht="15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</row>
    <row r="182" ht="15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</row>
    <row r="183" ht="15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</row>
    <row r="184" ht="15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</row>
    <row r="185" ht="15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</row>
    <row r="186" ht="15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</row>
    <row r="187" ht="15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</row>
    <row r="188" ht="15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</row>
    <row r="189" ht="15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</row>
    <row r="190" ht="15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</row>
    <row r="191" ht="15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</row>
    <row r="192" ht="15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</row>
    <row r="193" ht="15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</row>
    <row r="194" ht="15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</row>
    <row r="195" ht="15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</row>
    <row r="196" ht="15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</row>
    <row r="197" ht="15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</row>
    <row r="198" ht="15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</row>
    <row r="199" ht="15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</row>
    <row r="200" ht="15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</row>
    <row r="201" ht="15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</row>
    <row r="202" ht="15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</row>
    <row r="203" ht="15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</row>
    <row r="204" ht="15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</row>
    <row r="205" ht="15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</row>
    <row r="206" ht="15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</row>
    <row r="207" ht="15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</row>
    <row r="208" ht="15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</row>
    <row r="209" ht="15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</row>
    <row r="210" ht="15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</row>
    <row r="211" ht="15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</row>
    <row r="212" ht="15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</row>
    <row r="213" ht="15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</row>
    <row r="214" ht="15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</row>
    <row r="215" ht="15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</row>
    <row r="216" ht="15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</row>
    <row r="217" ht="15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</row>
    <row r="218" ht="15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</row>
    <row r="219" ht="15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</row>
    <row r="220" ht="15.7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</row>
    <row r="221" ht="15.7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</row>
    <row r="222" ht="15.7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</row>
    <row r="223" ht="15.7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</row>
    <row r="224" ht="15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</row>
    <row r="225" ht="15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</row>
    <row r="226" ht="15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</row>
    <row r="227" ht="15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</row>
    <row r="228" ht="15.75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</row>
    <row r="229" ht="15.75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</row>
    <row r="230" ht="15.75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</row>
    <row r="231" ht="15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</row>
    <row r="232" ht="15.75" customHeight="1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</row>
    <row r="233" ht="15.75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</row>
    <row r="234" ht="15.75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</row>
    <row r="235" ht="15.7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</row>
    <row r="236" ht="15.75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</row>
    <row r="237" ht="15.7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</row>
    <row r="238" ht="15.75" customHeight="1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</row>
    <row r="239" ht="15.7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</row>
    <row r="240" ht="15.7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</row>
    <row r="241" ht="15.75" customHeight="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</row>
    <row r="242" ht="15.75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</row>
    <row r="243" ht="15.75" customHeight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</row>
    <row r="244" ht="15.75" customHeight="1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</row>
    <row r="245" ht="15.75" customHeight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</row>
    <row r="246" ht="15.7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</row>
    <row r="247" ht="15.75" customHeight="1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</row>
    <row r="248" ht="15.75" customHeight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</row>
    <row r="249" ht="15.75" customHeight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</row>
    <row r="250" ht="15.75" customHeight="1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</row>
    <row r="251" ht="15.75" customHeigh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</row>
    <row r="252" ht="15.75" customHeigh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</row>
    <row r="253" ht="15.75" customHeigh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</row>
    <row r="254" ht="15.75" customHeigh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</row>
    <row r="255" ht="15.75" customHeigh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</row>
    <row r="256" ht="15.75" customHeigh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</row>
    <row r="257" ht="15.75" customHeigh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</row>
    <row r="258" ht="15.75" customHeigh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</row>
    <row r="259" ht="15.75" customHeigh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</row>
    <row r="260" ht="15.75" customHeigh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</row>
    <row r="261" ht="15.75" customHeigh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</row>
    <row r="262" ht="15.75" customHeigh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</row>
    <row r="263" ht="15.75" customHeigh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</row>
    <row r="264" ht="15.75" customHeigh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</row>
    <row r="265" ht="15.75" customHeigh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</row>
    <row r="266" ht="15.75" customHeigh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</row>
    <row r="267" ht="15.75" customHeigh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</row>
    <row r="268" ht="15.75" customHeigh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</row>
    <row r="269" ht="15.75" customHeigh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</row>
    <row r="270" ht="15.75" customHeigh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</row>
    <row r="271" ht="15.75" customHeigh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</row>
    <row r="272" ht="15.75" customHeigh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</row>
    <row r="273" ht="15.75" customHeigh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</row>
    <row r="274" ht="15.75" customHeigh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</row>
    <row r="275" ht="15.75" customHeigh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</row>
    <row r="276" ht="15.75" customHeigh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</row>
    <row r="277" ht="15.75" customHeigh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</row>
    <row r="278" ht="15.75" customHeigh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</row>
    <row r="279" ht="15.75" customHeigh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</row>
    <row r="280" ht="15.75" customHeigh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</row>
    <row r="281" ht="15.75" customHeigh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</row>
    <row r="282" ht="15.75" customHeigh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</row>
    <row r="283" ht="15.75" customHeigh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</row>
    <row r="284" ht="15.75" customHeigh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</row>
    <row r="285" ht="15.75" customHeigh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</row>
    <row r="286" ht="15.75" customHeigh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</row>
    <row r="287" ht="15.75" customHeigh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</row>
    <row r="288" ht="15.75" customHeigh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</row>
    <row r="289" ht="15.75" customHeigh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</row>
    <row r="290" ht="15.75" customHeigh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</row>
    <row r="291" ht="15.75" customHeigh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</row>
    <row r="292" ht="15.75" customHeigh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</row>
    <row r="293" ht="15.75" customHeigh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</row>
    <row r="294" ht="15.75" customHeigh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</row>
    <row r="295" ht="15.75" customHeigh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</row>
    <row r="296" ht="15.75" customHeigh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</row>
    <row r="297" ht="15.75" customHeigh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</row>
    <row r="298" ht="15.75" customHeight="1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</row>
    <row r="299" ht="15.75" customHeight="1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</row>
    <row r="300" ht="15.75" customHeight="1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</row>
    <row r="301" ht="15.75" customHeight="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</row>
    <row r="302" ht="15.75" customHeight="1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</row>
    <row r="303" ht="15.75" customHeight="1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</row>
    <row r="304" ht="15.75" customHeight="1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</row>
    <row r="305" ht="15.75" customHeight="1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</row>
    <row r="306" ht="15.75" customHeight="1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</row>
    <row r="307" ht="15.75" customHeight="1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</row>
    <row r="308" ht="15.75" customHeight="1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</row>
    <row r="309" ht="15.75" customHeight="1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</row>
    <row r="310" ht="15.75" customHeight="1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</row>
    <row r="311" ht="15.75" customHeight="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</row>
    <row r="312" ht="15.75" customHeight="1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</row>
    <row r="313" ht="15.75" customHeight="1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</row>
    <row r="314" ht="15.75" customHeight="1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</row>
    <row r="315" ht="15.75" customHeight="1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</row>
    <row r="316" ht="15.75" customHeight="1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</row>
    <row r="317" ht="15.75" customHeight="1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</row>
    <row r="318" ht="15.75" customHeight="1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</row>
    <row r="319" ht="15.75" customHeight="1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</row>
    <row r="320" ht="15.75" customHeight="1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</row>
    <row r="321" ht="15.75" customHeight="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</row>
    <row r="322" ht="15.75" customHeight="1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</row>
    <row r="323" ht="15.75" customHeight="1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</row>
    <row r="324" ht="15.75" customHeight="1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</row>
    <row r="325" ht="15.75" customHeight="1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</row>
    <row r="326" ht="15.75" customHeight="1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</row>
    <row r="327" ht="15.75" customHeight="1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</row>
    <row r="328" ht="15.75" customHeight="1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</row>
    <row r="329" ht="15.75" customHeight="1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</row>
    <row r="330" ht="15.75" customHeight="1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</row>
    <row r="331" ht="15.75" customHeight="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</row>
    <row r="332" ht="15.75" customHeight="1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</row>
    <row r="333" ht="15.75" customHeight="1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</row>
    <row r="334" ht="15.75" customHeight="1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</row>
    <row r="335" ht="15.75" customHeight="1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</row>
    <row r="336" ht="15.75" customHeight="1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</row>
    <row r="337" ht="15.75" customHeight="1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</row>
    <row r="338" ht="15.75" customHeight="1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</row>
    <row r="339" ht="15.75" customHeight="1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</row>
    <row r="340" ht="15.75" customHeight="1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</row>
    <row r="341" ht="15.75" customHeight="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</row>
    <row r="342" ht="15.75" customHeight="1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</row>
    <row r="343" ht="15.75" customHeight="1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</row>
    <row r="344" ht="15.75" customHeight="1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</row>
    <row r="345" ht="15.75" customHeight="1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</row>
    <row r="346" ht="15.75" customHeight="1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</row>
    <row r="347" ht="15.75" customHeight="1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</row>
    <row r="348" ht="15.75" customHeight="1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</row>
    <row r="349" ht="15.75" customHeight="1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</row>
    <row r="350" ht="15.75" customHeight="1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</row>
    <row r="351" ht="15.75" customHeight="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</row>
    <row r="352" ht="15.75" customHeight="1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</row>
    <row r="353" ht="15.75" customHeight="1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</row>
    <row r="354" ht="15.75" customHeight="1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</row>
    <row r="355" ht="15.75" customHeight="1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</row>
    <row r="356" ht="15.75" customHeight="1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</row>
    <row r="357" ht="15.75" customHeight="1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</row>
    <row r="358" ht="15.75" customHeight="1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</row>
    <row r="359" ht="15.75" customHeight="1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</row>
    <row r="360" ht="15.75" customHeight="1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</row>
    <row r="361" ht="15.75" customHeight="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</row>
    <row r="362" ht="15.75" customHeight="1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</row>
    <row r="363" ht="15.75" customHeight="1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</row>
    <row r="364" ht="15.75" customHeight="1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</row>
    <row r="365" ht="15.75" customHeight="1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</row>
    <row r="366" ht="15.75" customHeight="1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</row>
    <row r="367" ht="15.75" customHeight="1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</row>
    <row r="368" ht="15.75" customHeight="1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</row>
    <row r="369" ht="15.75" customHeight="1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</row>
    <row r="370" ht="15.75" customHeight="1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</row>
    <row r="371" ht="15.75" customHeight="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</row>
    <row r="372" ht="15.75" customHeight="1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</row>
    <row r="373" ht="15.75" customHeight="1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 ht="15.75" customHeight="1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</row>
    <row r="375" ht="15.75" customHeight="1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</row>
    <row r="376" ht="15.75" customHeight="1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</row>
    <row r="377" ht="15.75" customHeight="1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</row>
    <row r="378" ht="15.75" customHeight="1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</row>
    <row r="379" ht="15.75" customHeight="1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 ht="15.75" customHeight="1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</row>
    <row r="381" ht="15.75" customHeight="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</row>
    <row r="382" ht="15.75" customHeight="1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</row>
    <row r="383" ht="15.75" customHeight="1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</row>
    <row r="384" ht="15.75" customHeight="1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</row>
    <row r="385" ht="15.75" customHeight="1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</row>
    <row r="386" ht="15.75" customHeight="1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</row>
    <row r="387" ht="15.75" customHeight="1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</row>
    <row r="388" ht="15.75" customHeight="1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</row>
    <row r="389" ht="15.75" customHeight="1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</row>
    <row r="390" ht="15.75" customHeight="1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</row>
    <row r="391" ht="15.75" customHeight="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</row>
    <row r="392" ht="15.75" customHeight="1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</row>
    <row r="393" ht="15.75" customHeight="1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</row>
    <row r="394" ht="15.75" customHeight="1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</row>
    <row r="395" ht="15.75" customHeight="1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</row>
    <row r="396" ht="15.75" customHeight="1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</row>
    <row r="397" ht="15.75" customHeight="1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</row>
    <row r="398" ht="15.75" customHeight="1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</row>
    <row r="399" ht="15.75" customHeight="1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</row>
    <row r="400" ht="15.75" customHeight="1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</row>
    <row r="401" ht="15.75" customHeight="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</row>
    <row r="402" ht="15.75" customHeight="1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</row>
    <row r="403" ht="15.75" customHeight="1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</row>
    <row r="404" ht="15.75" customHeight="1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</row>
    <row r="405" ht="15.75" customHeight="1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</row>
    <row r="406" ht="15.75" customHeight="1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</row>
    <row r="407" ht="15.75" customHeight="1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</row>
    <row r="408" ht="15.75" customHeight="1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</row>
    <row r="409" ht="15.75" customHeight="1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</row>
    <row r="410" ht="15.75" customHeight="1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</row>
    <row r="411" ht="15.75" customHeight="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</row>
    <row r="412" ht="15.75" customHeight="1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</row>
    <row r="413" ht="15.75" customHeight="1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</row>
    <row r="414" ht="15.75" customHeight="1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</row>
    <row r="415" ht="15.75" customHeight="1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</row>
    <row r="416" ht="15.75" customHeight="1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</row>
    <row r="417" ht="15.75" customHeight="1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</row>
    <row r="418" ht="15.75" customHeight="1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</row>
    <row r="419" ht="15.75" customHeight="1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</row>
    <row r="420" ht="15.75" customHeight="1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</row>
    <row r="421" ht="15.75" customHeight="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</row>
    <row r="422" ht="15.75" customHeight="1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</row>
    <row r="423" ht="15.75" customHeight="1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</row>
    <row r="424" ht="15.75" customHeight="1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</row>
    <row r="425" ht="15.75" customHeight="1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</row>
    <row r="426" ht="15.75" customHeight="1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</row>
    <row r="427" ht="15.75" customHeight="1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</row>
    <row r="428" ht="15.75" customHeight="1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</row>
    <row r="429" ht="15.75" customHeight="1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</row>
    <row r="430" ht="15.75" customHeight="1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</row>
    <row r="431" ht="15.75" customHeight="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</row>
    <row r="432" ht="15.75" customHeight="1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</row>
    <row r="433" ht="15.75" customHeight="1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</row>
    <row r="434" ht="15.75" customHeight="1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</row>
    <row r="435" ht="15.75" customHeight="1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</row>
    <row r="436" ht="15.75" customHeight="1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</row>
    <row r="437" ht="15.75" customHeight="1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</row>
    <row r="438" ht="15.75" customHeight="1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</row>
    <row r="439" ht="15.75" customHeight="1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</row>
    <row r="440" ht="15.75" customHeight="1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</row>
    <row r="441" ht="15.75" customHeight="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</row>
    <row r="442" ht="15.75" customHeight="1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</row>
    <row r="443" ht="15.75" customHeight="1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</row>
    <row r="444" ht="15.75" customHeight="1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</row>
    <row r="445" ht="15.75" customHeight="1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</row>
    <row r="446" ht="15.75" customHeight="1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</row>
    <row r="447" ht="15.75" customHeight="1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</row>
    <row r="448" ht="15.75" customHeight="1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</row>
    <row r="449" ht="15.75" customHeight="1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</row>
    <row r="450" ht="15.75" customHeight="1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</row>
    <row r="451" ht="15.75" customHeight="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</row>
    <row r="452" ht="15.75" customHeight="1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</row>
    <row r="453" ht="15.75" customHeight="1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</row>
    <row r="454" ht="15.75" customHeight="1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</row>
    <row r="455" ht="15.75" customHeight="1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</row>
    <row r="456" ht="15.75" customHeight="1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</row>
    <row r="457" ht="15.75" customHeight="1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</row>
    <row r="458" ht="15.75" customHeight="1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</row>
    <row r="459" ht="15.75" customHeight="1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</row>
    <row r="460" ht="15.75" customHeight="1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</row>
    <row r="461" ht="15.75" customHeight="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</row>
    <row r="462" ht="15.75" customHeight="1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</row>
    <row r="463" ht="15.75" customHeight="1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</row>
    <row r="464" ht="15.75" customHeight="1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</row>
    <row r="465" ht="15.75" customHeight="1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</row>
    <row r="466" ht="15.75" customHeight="1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</row>
    <row r="467" ht="15.75" customHeight="1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</row>
    <row r="468" ht="15.75" customHeight="1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</row>
    <row r="469" ht="15.75" customHeight="1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</row>
    <row r="470" ht="15.75" customHeight="1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</row>
    <row r="471" ht="15.75" customHeight="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</row>
    <row r="472" ht="15.75" customHeight="1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</row>
    <row r="473" ht="15.75" customHeight="1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</row>
    <row r="474" ht="15.75" customHeight="1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</row>
    <row r="475" ht="15.75" customHeight="1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</row>
    <row r="476" ht="15.75" customHeight="1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</row>
    <row r="477" ht="15.75" customHeight="1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</row>
    <row r="478" ht="15.75" customHeight="1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</row>
    <row r="479" ht="15.75" customHeight="1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</row>
    <row r="480" ht="15.75" customHeight="1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</row>
    <row r="481" ht="15.75" customHeight="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</row>
    <row r="482" ht="15.75" customHeight="1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</row>
    <row r="483" ht="15.75" customHeight="1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</row>
    <row r="484" ht="15.75" customHeight="1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</row>
    <row r="485" ht="15.75" customHeight="1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</row>
    <row r="486" ht="15.75" customHeight="1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</row>
    <row r="487" ht="15.75" customHeight="1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</row>
    <row r="488" ht="15.75" customHeight="1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</row>
    <row r="489" ht="15.75" customHeight="1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</row>
    <row r="490" ht="15.75" customHeight="1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</row>
    <row r="491" ht="15.75" customHeight="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</row>
    <row r="492" ht="15.75" customHeight="1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</row>
    <row r="493" ht="15.75" customHeight="1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</row>
    <row r="494" ht="15.75" customHeight="1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</row>
    <row r="495" ht="15.75" customHeight="1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</row>
    <row r="496" ht="15.75" customHeight="1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</row>
    <row r="497" ht="15.75" customHeight="1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</row>
    <row r="498" ht="15.75" customHeight="1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</row>
    <row r="499" ht="15.75" customHeight="1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</row>
    <row r="500" ht="15.75" customHeight="1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</row>
    <row r="501" ht="15.75" customHeight="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</row>
    <row r="502" ht="15.75" customHeight="1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</row>
    <row r="503" ht="15.75" customHeight="1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</row>
    <row r="504" ht="15.75" customHeight="1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</row>
    <row r="505" ht="15.75" customHeight="1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</row>
    <row r="506" ht="15.75" customHeight="1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</row>
    <row r="507" ht="15.75" customHeight="1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</row>
    <row r="508" ht="15.75" customHeight="1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</row>
    <row r="509" ht="15.75" customHeight="1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</row>
    <row r="510" ht="15.75" customHeight="1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</row>
    <row r="511" ht="15.75" customHeight="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</row>
    <row r="512" ht="15.75" customHeight="1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</row>
    <row r="513" ht="15.75" customHeight="1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</row>
    <row r="514" ht="15.75" customHeight="1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</row>
    <row r="515" ht="15.75" customHeight="1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</row>
    <row r="516" ht="15.75" customHeight="1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</row>
    <row r="517" ht="15.75" customHeight="1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</row>
    <row r="518" ht="15.75" customHeight="1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</row>
    <row r="519" ht="15.75" customHeight="1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</row>
    <row r="520" ht="15.75" customHeight="1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</row>
    <row r="521" ht="15.75" customHeight="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</row>
    <row r="522" ht="15.75" customHeight="1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</row>
    <row r="523" ht="15.75" customHeight="1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</row>
    <row r="524" ht="15.75" customHeight="1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</row>
    <row r="525" ht="15.75" customHeight="1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</row>
    <row r="526" ht="15.75" customHeight="1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</row>
    <row r="527" ht="15.75" customHeight="1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</row>
    <row r="528" ht="15.75" customHeight="1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</row>
    <row r="529" ht="15.75" customHeight="1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</row>
    <row r="530" ht="15.75" customHeight="1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</row>
    <row r="531" ht="15.75" customHeight="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</row>
    <row r="532" ht="15.75" customHeight="1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</row>
    <row r="533" ht="15.75" customHeight="1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</row>
    <row r="534" ht="15.75" customHeight="1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</row>
    <row r="535" ht="15.75" customHeight="1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</row>
    <row r="536" ht="15.75" customHeight="1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</row>
    <row r="537" ht="15.75" customHeight="1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</row>
    <row r="538" ht="15.75" customHeight="1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</row>
    <row r="539" ht="15.75" customHeight="1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</row>
    <row r="540" ht="15.75" customHeight="1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</row>
    <row r="541" ht="15.75" customHeight="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</row>
    <row r="542" ht="15.75" customHeight="1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</row>
    <row r="543" ht="15.75" customHeight="1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</row>
    <row r="544" ht="15.75" customHeight="1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</row>
    <row r="545" ht="15.75" customHeight="1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</row>
    <row r="546" ht="15.75" customHeight="1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</row>
    <row r="547" ht="15.75" customHeight="1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</row>
    <row r="548" ht="15.75" customHeight="1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</row>
    <row r="549" ht="15.75" customHeight="1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</row>
    <row r="550" ht="15.75" customHeight="1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</row>
    <row r="551" ht="15.75" customHeight="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</row>
    <row r="552" ht="15.75" customHeight="1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</row>
    <row r="553" ht="15.75" customHeight="1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</row>
    <row r="554" ht="15.75" customHeight="1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</row>
    <row r="555" ht="15.75" customHeight="1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</row>
    <row r="556" ht="15.75" customHeight="1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</row>
    <row r="557" ht="15.75" customHeight="1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</row>
    <row r="558" ht="15.75" customHeight="1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</row>
    <row r="559" ht="15.75" customHeight="1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</row>
    <row r="560" ht="15.75" customHeight="1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</row>
    <row r="561" ht="15.75" customHeight="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</row>
    <row r="562" ht="15.75" customHeight="1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</row>
    <row r="563" ht="15.75" customHeight="1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</row>
    <row r="564" ht="15.75" customHeight="1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</row>
    <row r="565" ht="15.75" customHeight="1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</row>
    <row r="566" ht="15.75" customHeight="1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</row>
    <row r="567" ht="15.75" customHeight="1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</row>
    <row r="568" ht="15.75" customHeight="1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</row>
    <row r="569" ht="15.75" customHeight="1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</row>
    <row r="570" ht="15.75" customHeight="1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</row>
    <row r="571" ht="15.75" customHeight="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</row>
    <row r="572" ht="15.75" customHeight="1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</row>
    <row r="573" ht="15.75" customHeight="1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</row>
    <row r="574" ht="15.75" customHeight="1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</row>
    <row r="575" ht="15.75" customHeight="1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</row>
    <row r="576" ht="15.75" customHeight="1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</row>
    <row r="577" ht="15.75" customHeight="1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</row>
    <row r="578" ht="15.75" customHeight="1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</row>
    <row r="579" ht="15.75" customHeight="1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</row>
    <row r="580" ht="15.75" customHeight="1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</row>
    <row r="581" ht="15.75" customHeight="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</row>
    <row r="582" ht="15.75" customHeight="1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</row>
    <row r="583" ht="15.75" customHeight="1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</row>
    <row r="584" ht="15.75" customHeight="1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</row>
    <row r="585" ht="15.75" customHeight="1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</row>
    <row r="586" ht="15.75" customHeight="1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</row>
    <row r="587" ht="15.75" customHeight="1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</row>
    <row r="588" ht="15.75" customHeight="1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</row>
    <row r="589" ht="15.75" customHeight="1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</row>
    <row r="590" ht="15.75" customHeight="1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</row>
    <row r="591" ht="15.75" customHeight="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</row>
    <row r="592" ht="15.75" customHeight="1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</row>
    <row r="593" ht="15.75" customHeight="1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</row>
    <row r="594" ht="15.75" customHeight="1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</row>
    <row r="595" ht="15.75" customHeight="1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</row>
    <row r="596" ht="15.75" customHeight="1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</row>
    <row r="597" ht="15.75" customHeight="1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</row>
    <row r="598" ht="15.75" customHeight="1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</row>
    <row r="599" ht="15.75" customHeight="1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</row>
    <row r="600" ht="15.75" customHeight="1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</row>
    <row r="601" ht="15.75" customHeight="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</row>
    <row r="602" ht="15.75" customHeight="1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</row>
    <row r="603" ht="15.75" customHeight="1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</row>
    <row r="604" ht="15.75" customHeight="1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</row>
    <row r="605" ht="15.75" customHeight="1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</row>
    <row r="606" ht="15.75" customHeight="1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</row>
    <row r="607" ht="15.75" customHeight="1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</row>
    <row r="608" ht="15.75" customHeight="1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</row>
    <row r="609" ht="15.75" customHeight="1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</row>
    <row r="610" ht="15.75" customHeight="1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</row>
    <row r="611" ht="15.75" customHeight="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</row>
    <row r="612" ht="15.75" customHeight="1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</row>
    <row r="613" ht="15.75" customHeight="1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</row>
    <row r="614" ht="15.75" customHeight="1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</row>
    <row r="615" ht="15.75" customHeight="1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</row>
    <row r="616" ht="15.75" customHeight="1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</row>
    <row r="617" ht="15.75" customHeight="1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</row>
    <row r="618" ht="15.75" customHeight="1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</row>
    <row r="619" ht="15.75" customHeight="1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</row>
    <row r="620" ht="15.75" customHeight="1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</row>
    <row r="621" ht="15.75" customHeight="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</row>
    <row r="622" ht="15.75" customHeight="1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</row>
    <row r="623" ht="15.75" customHeight="1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</row>
    <row r="624" ht="15.75" customHeight="1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</row>
    <row r="625" ht="15.75" customHeight="1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</row>
    <row r="626" ht="15.75" customHeight="1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</row>
    <row r="627" ht="15.75" customHeight="1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</row>
    <row r="628" ht="15.75" customHeight="1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</row>
    <row r="629" ht="15.75" customHeight="1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</row>
    <row r="630" ht="15.75" customHeight="1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</row>
    <row r="631" ht="15.75" customHeight="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</row>
    <row r="632" ht="15.75" customHeight="1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</row>
    <row r="633" ht="15.75" customHeight="1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</row>
    <row r="634" ht="15.75" customHeight="1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</row>
    <row r="635" ht="15.75" customHeight="1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</row>
    <row r="636" ht="15.75" customHeight="1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</row>
    <row r="637" ht="15.75" customHeight="1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</row>
    <row r="638" ht="15.75" customHeight="1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</row>
    <row r="639" ht="15.75" customHeight="1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</row>
    <row r="640" ht="15.75" customHeight="1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</row>
    <row r="641" ht="15.75" customHeight="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</row>
    <row r="642" ht="15.75" customHeight="1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</row>
    <row r="643" ht="15.75" customHeight="1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</row>
    <row r="644" ht="15.75" customHeight="1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</row>
    <row r="645" ht="15.75" customHeight="1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</row>
    <row r="646" ht="15.75" customHeight="1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</row>
    <row r="647" ht="15.75" customHeight="1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</row>
    <row r="648" ht="15.75" customHeight="1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</row>
    <row r="649" ht="15.75" customHeight="1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</row>
    <row r="650" ht="15.75" customHeight="1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</row>
    <row r="651" ht="15.75" customHeight="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</row>
    <row r="652" ht="15.75" customHeight="1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</row>
    <row r="653" ht="15.75" customHeight="1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</row>
    <row r="654" ht="15.75" customHeight="1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</row>
    <row r="655" ht="15.75" customHeight="1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</row>
    <row r="656" ht="15.75" customHeight="1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</row>
    <row r="657" ht="15.75" customHeight="1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</row>
    <row r="658" ht="15.75" customHeight="1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</row>
    <row r="659" ht="15.75" customHeight="1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</row>
    <row r="660" ht="15.75" customHeight="1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</row>
    <row r="661" ht="15.75" customHeight="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</row>
    <row r="662" ht="15.75" customHeight="1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</row>
    <row r="663" ht="15.75" customHeight="1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</row>
    <row r="664" ht="15.75" customHeight="1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</row>
    <row r="665" ht="15.75" customHeight="1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</row>
    <row r="666" ht="15.75" customHeight="1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</row>
    <row r="667" ht="15.75" customHeight="1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</row>
    <row r="668" ht="15.75" customHeight="1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</row>
    <row r="669" ht="15.75" customHeight="1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</row>
    <row r="670" ht="15.75" customHeight="1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</row>
    <row r="671" ht="15.75" customHeight="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</row>
    <row r="672" ht="15.75" customHeight="1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</row>
    <row r="673" ht="15.75" customHeight="1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</row>
    <row r="674" ht="15.75" customHeight="1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</row>
    <row r="675" ht="15.75" customHeight="1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</row>
    <row r="676" ht="15.75" customHeight="1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</row>
    <row r="677" ht="15.75" customHeight="1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</row>
    <row r="678" ht="15.75" customHeight="1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</row>
    <row r="679" ht="15.75" customHeight="1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</row>
    <row r="680" ht="15.75" customHeight="1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</row>
    <row r="681" ht="15.75" customHeight="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</row>
    <row r="682" ht="15.75" customHeight="1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</row>
    <row r="683" ht="15.75" customHeight="1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</row>
    <row r="684" ht="15.75" customHeight="1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</row>
    <row r="685" ht="15.75" customHeight="1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</row>
    <row r="686" ht="15.75" customHeight="1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</row>
    <row r="687" ht="15.75" customHeight="1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</row>
    <row r="688" ht="15.75" customHeight="1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</row>
    <row r="689" ht="15.75" customHeight="1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</row>
    <row r="690" ht="15.75" customHeight="1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</row>
    <row r="691" ht="15.75" customHeight="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</row>
    <row r="692" ht="15.75" customHeight="1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</row>
    <row r="693" ht="15.75" customHeight="1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</row>
    <row r="694" ht="15.75" customHeight="1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</row>
    <row r="695" ht="15.75" customHeight="1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</row>
    <row r="696" ht="15.75" customHeight="1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</row>
    <row r="697" ht="15.75" customHeight="1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</row>
    <row r="698" ht="15.75" customHeight="1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</row>
    <row r="699" ht="15.75" customHeight="1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</row>
    <row r="700" ht="15.75" customHeight="1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</row>
    <row r="701" ht="15.75" customHeight="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</row>
    <row r="702" ht="15.75" customHeight="1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</row>
    <row r="703" ht="15.75" customHeight="1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</row>
    <row r="704" ht="15.75" customHeight="1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</row>
    <row r="705" ht="15.75" customHeight="1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</row>
    <row r="706" ht="15.75" customHeight="1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</row>
    <row r="707" ht="15.75" customHeight="1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</row>
    <row r="708" ht="15.75" customHeight="1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</row>
    <row r="709" ht="15.75" customHeight="1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</row>
    <row r="710" ht="15.75" customHeight="1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</row>
    <row r="711" ht="15.75" customHeight="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</row>
    <row r="712" ht="15.75" customHeight="1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</row>
    <row r="713" ht="15.75" customHeight="1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</row>
    <row r="714" ht="15.75" customHeight="1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</row>
    <row r="715" ht="15.75" customHeight="1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</row>
    <row r="716" ht="15.75" customHeight="1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</row>
    <row r="717" ht="15.75" customHeight="1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</row>
    <row r="718" ht="15.75" customHeight="1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</row>
    <row r="719" ht="15.75" customHeight="1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</row>
    <row r="720" ht="15.75" customHeight="1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</row>
    <row r="721" ht="15.75" customHeight="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</row>
    <row r="722" ht="15.75" customHeight="1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</row>
    <row r="723" ht="15.75" customHeight="1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</row>
    <row r="724" ht="15.75" customHeight="1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</row>
    <row r="725" ht="15.75" customHeight="1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</row>
    <row r="726" ht="15.75" customHeight="1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</row>
    <row r="727" ht="15.75" customHeight="1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</row>
    <row r="728" ht="15.75" customHeight="1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</row>
    <row r="729" ht="15.75" customHeight="1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</row>
    <row r="730" ht="15.75" customHeight="1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</row>
    <row r="731" ht="15.75" customHeight="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</row>
    <row r="732" ht="15.75" customHeight="1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</row>
    <row r="733" ht="15.75" customHeight="1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</row>
    <row r="734" ht="15.75" customHeight="1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</row>
    <row r="735" ht="15.75" customHeight="1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</row>
    <row r="736" ht="15.75" customHeight="1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</row>
    <row r="737" ht="15.75" customHeight="1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</row>
    <row r="738" ht="15.75" customHeight="1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</row>
    <row r="739" ht="15.75" customHeight="1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</row>
    <row r="740" ht="15.75" customHeight="1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</row>
    <row r="741" ht="15.75" customHeight="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</row>
    <row r="742" ht="15.75" customHeight="1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</row>
    <row r="743" ht="15.75" customHeight="1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</row>
    <row r="744" ht="15.75" customHeight="1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</row>
    <row r="745" ht="15.75" customHeight="1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</row>
    <row r="746" ht="15.75" customHeight="1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</row>
    <row r="747" ht="15.75" customHeight="1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</row>
    <row r="748" ht="15.75" customHeight="1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</row>
    <row r="749" ht="15.75" customHeight="1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</row>
    <row r="750" ht="15.75" customHeight="1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</row>
    <row r="751" ht="15.75" customHeight="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</row>
    <row r="752" ht="15.75" customHeight="1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</row>
    <row r="753" ht="15.75" customHeight="1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</row>
    <row r="754" ht="15.75" customHeight="1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</row>
    <row r="755" ht="15.75" customHeight="1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</row>
    <row r="756" ht="15.75" customHeight="1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</row>
    <row r="757" ht="15.75" customHeight="1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</row>
    <row r="758" ht="15.75" customHeight="1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</row>
    <row r="759" ht="15.75" customHeight="1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</row>
    <row r="760" ht="15.75" customHeight="1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</row>
    <row r="761" ht="15.75" customHeight="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</row>
    <row r="762" ht="15.75" customHeight="1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</row>
    <row r="763" ht="15.75" customHeight="1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</row>
    <row r="764" ht="15.75" customHeight="1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</row>
    <row r="765" ht="15.75" customHeight="1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</row>
    <row r="766" ht="15.75" customHeight="1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</row>
    <row r="767" ht="15.75" customHeight="1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</row>
    <row r="768" ht="15.75" customHeight="1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</row>
    <row r="769" ht="15.75" customHeight="1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</row>
    <row r="770" ht="15.75" customHeight="1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</row>
    <row r="771" ht="15.75" customHeight="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</row>
    <row r="772" ht="15.75" customHeight="1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</row>
    <row r="773" ht="15.75" customHeight="1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</row>
    <row r="774" ht="15.75" customHeight="1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</row>
    <row r="775" ht="15.75" customHeight="1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</row>
    <row r="776" ht="15.75" customHeight="1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</row>
    <row r="777" ht="15.75" customHeight="1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</row>
    <row r="778" ht="15.75" customHeight="1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</row>
    <row r="779" ht="15.75" customHeight="1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</row>
    <row r="780" ht="15.75" customHeight="1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</row>
    <row r="781" ht="15.75" customHeight="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</row>
    <row r="782" ht="15.75" customHeight="1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</row>
    <row r="783" ht="15.75" customHeight="1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</row>
    <row r="784" ht="15.75" customHeight="1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</row>
    <row r="785" ht="15.75" customHeight="1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</row>
    <row r="786" ht="15.75" customHeight="1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</row>
    <row r="787" ht="15.75" customHeight="1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</row>
    <row r="788" ht="15.75" customHeight="1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</row>
    <row r="789" ht="15.75" customHeight="1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</row>
    <row r="790" ht="15.75" customHeight="1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</row>
    <row r="791" ht="15.75" customHeight="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</row>
    <row r="792" ht="15.75" customHeight="1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</row>
    <row r="793" ht="15.75" customHeight="1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</row>
    <row r="794" ht="15.75" customHeight="1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</row>
    <row r="795" ht="15.75" customHeight="1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</row>
    <row r="796" ht="15.75" customHeight="1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</row>
    <row r="797" ht="15.75" customHeight="1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</row>
    <row r="798" ht="15.75" customHeight="1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</row>
    <row r="799" ht="15.75" customHeight="1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</row>
    <row r="800" ht="15.75" customHeight="1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</row>
    <row r="801" ht="15.75" customHeight="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</row>
    <row r="802" ht="15.75" customHeight="1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</row>
    <row r="803" ht="15.75" customHeight="1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</row>
    <row r="804" ht="15.75" customHeight="1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</row>
    <row r="805" ht="15.75" customHeight="1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</row>
    <row r="806" ht="15.75" customHeight="1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</row>
    <row r="807" ht="15.75" customHeight="1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</row>
    <row r="808" ht="15.75" customHeight="1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</row>
    <row r="809" ht="15.75" customHeight="1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</row>
    <row r="810" ht="15.75" customHeight="1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</row>
    <row r="811" ht="15.75" customHeight="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</row>
    <row r="812" ht="15.75" customHeight="1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</row>
    <row r="813" ht="15.75" customHeight="1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</row>
    <row r="814" ht="15.75" customHeight="1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</row>
    <row r="815" ht="15.75" customHeight="1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</row>
    <row r="816" ht="15.75" customHeight="1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</row>
    <row r="817" ht="15.75" customHeight="1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</row>
    <row r="818" ht="15.75" customHeight="1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</row>
    <row r="819" ht="15.75" customHeight="1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</row>
    <row r="820" ht="15.75" customHeight="1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</row>
    <row r="821" ht="15.75" customHeight="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</row>
    <row r="822" ht="15.75" customHeight="1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</row>
    <row r="823" ht="15.75" customHeight="1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</row>
    <row r="824" ht="15.75" customHeight="1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</row>
    <row r="825" ht="15.75" customHeight="1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</row>
    <row r="826" ht="15.75" customHeight="1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</row>
    <row r="827" ht="15.75" customHeight="1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</row>
    <row r="828" ht="15.75" customHeight="1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</row>
    <row r="829" ht="15.75" customHeight="1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</row>
    <row r="830" ht="15.75" customHeight="1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</row>
    <row r="831" ht="15.75" customHeight="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</row>
    <row r="832" ht="15.75" customHeight="1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</row>
    <row r="833" ht="15.75" customHeight="1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</row>
    <row r="834" ht="15.75" customHeight="1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</row>
    <row r="835" ht="15.75" customHeight="1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</row>
    <row r="836" ht="15.75" customHeight="1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</row>
    <row r="837" ht="15.75" customHeight="1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</row>
    <row r="838" ht="15.75" customHeight="1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</row>
    <row r="839" ht="15.75" customHeight="1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</row>
    <row r="840" ht="15.75" customHeight="1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</row>
    <row r="841" ht="15.75" customHeight="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</row>
    <row r="842" ht="15.75" customHeight="1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</row>
    <row r="843" ht="15.75" customHeight="1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</row>
    <row r="844" ht="15.75" customHeight="1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</row>
    <row r="845" ht="15.75" customHeight="1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</row>
    <row r="846" ht="15.75" customHeight="1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</row>
    <row r="847" ht="15.75" customHeight="1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</row>
    <row r="848" ht="15.75" customHeight="1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</row>
    <row r="849" ht="15.75" customHeight="1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</row>
    <row r="850" ht="15.75" customHeight="1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</row>
    <row r="851" ht="15.75" customHeight="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</row>
    <row r="852" ht="15.75" customHeight="1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</row>
    <row r="853" ht="15.75" customHeight="1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</row>
    <row r="854" ht="15.75" customHeight="1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</row>
    <row r="855" ht="15.75" customHeight="1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</row>
    <row r="856" ht="15.75" customHeight="1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</row>
    <row r="857" ht="15.75" customHeight="1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</row>
    <row r="858" ht="15.75" customHeight="1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</row>
    <row r="859" ht="15.75" customHeight="1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</row>
    <row r="860" ht="15.75" customHeight="1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</row>
    <row r="861" ht="15.75" customHeight="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</row>
    <row r="862" ht="15.75" customHeight="1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</row>
    <row r="863" ht="15.75" customHeight="1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</row>
    <row r="864" ht="15.75" customHeight="1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</row>
    <row r="865" ht="15.75" customHeight="1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</row>
    <row r="866" ht="15.75" customHeight="1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</row>
    <row r="867" ht="15.75" customHeight="1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</row>
    <row r="868" ht="15.75" customHeight="1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</row>
    <row r="869" ht="15.75" customHeight="1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</row>
    <row r="870" ht="15.75" customHeight="1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</row>
    <row r="871" ht="15.75" customHeight="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</row>
    <row r="872" ht="15.75" customHeight="1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</row>
    <row r="873" ht="15.75" customHeight="1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</row>
    <row r="874" ht="15.75" customHeight="1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</row>
    <row r="875" ht="15.75" customHeight="1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</row>
    <row r="876" ht="15.75" customHeight="1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</row>
    <row r="877" ht="15.75" customHeight="1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</row>
    <row r="878" ht="15.75" customHeight="1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</row>
    <row r="879" ht="15.75" customHeight="1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</row>
    <row r="880" ht="15.75" customHeight="1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</row>
    <row r="881" ht="15.75" customHeight="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</row>
    <row r="882" ht="15.75" customHeight="1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</row>
    <row r="883" ht="15.75" customHeight="1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</row>
    <row r="884" ht="15.75" customHeight="1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</row>
    <row r="885" ht="15.75" customHeight="1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</row>
    <row r="886" ht="15.75" customHeight="1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</row>
    <row r="887" ht="15.75" customHeight="1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</row>
    <row r="888" ht="15.75" customHeight="1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</row>
    <row r="889" ht="15.75" customHeight="1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</row>
    <row r="890" ht="15.75" customHeight="1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</row>
    <row r="891" ht="15.75" customHeight="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</row>
    <row r="892" ht="15.75" customHeight="1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</row>
    <row r="893" ht="15.75" customHeight="1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</row>
    <row r="894" ht="15.75" customHeight="1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</row>
    <row r="895" ht="15.75" customHeight="1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</row>
    <row r="896" ht="15.75" customHeight="1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</row>
    <row r="897" ht="15.75" customHeight="1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</row>
    <row r="898" ht="15.75" customHeight="1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</row>
    <row r="899" ht="15.75" customHeight="1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</row>
    <row r="900" ht="15.75" customHeight="1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</row>
    <row r="901" ht="15.75" customHeight="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</row>
    <row r="902" ht="15.75" customHeight="1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</row>
    <row r="903" ht="15.75" customHeight="1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</row>
    <row r="904" ht="15.75" customHeight="1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</row>
    <row r="905" ht="15.75" customHeight="1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</row>
    <row r="906" ht="15.75" customHeight="1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</row>
    <row r="907" ht="15.75" customHeight="1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</row>
    <row r="908" ht="15.75" customHeight="1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</row>
    <row r="909" ht="15.75" customHeight="1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</row>
    <row r="910" ht="15.75" customHeight="1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</row>
    <row r="911" ht="15.75" customHeight="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</row>
    <row r="912" ht="15.75" customHeight="1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</row>
    <row r="913" ht="15.75" customHeight="1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</row>
    <row r="914" ht="15.75" customHeight="1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</row>
    <row r="915" ht="15.75" customHeight="1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</row>
    <row r="916" ht="15.75" customHeight="1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</row>
    <row r="917" ht="15.75" customHeight="1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</row>
    <row r="918" ht="15.75" customHeight="1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</row>
    <row r="919" ht="15.75" customHeight="1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</row>
    <row r="920" ht="15.75" customHeight="1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</row>
    <row r="921" ht="15.75" customHeight="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</row>
    <row r="922" ht="15.75" customHeight="1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</row>
    <row r="923" ht="15.75" customHeight="1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</row>
    <row r="924" ht="15.75" customHeight="1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</row>
    <row r="925" ht="15.75" customHeight="1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</row>
    <row r="926" ht="15.75" customHeight="1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</row>
    <row r="927" ht="15.75" customHeight="1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</row>
    <row r="928" ht="15.75" customHeight="1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</row>
    <row r="929" ht="15.75" customHeight="1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</row>
    <row r="930" ht="15.75" customHeight="1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</row>
    <row r="931" ht="15.75" customHeight="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</row>
    <row r="932" ht="15.75" customHeight="1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</row>
    <row r="933" ht="15.75" customHeight="1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</row>
    <row r="934" ht="15.75" customHeight="1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</row>
    <row r="935" ht="15.75" customHeight="1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</row>
    <row r="936" ht="15.75" customHeight="1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</row>
    <row r="937" ht="15.75" customHeight="1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</row>
    <row r="938" ht="15.75" customHeight="1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</row>
    <row r="939" ht="15.75" customHeight="1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</row>
    <row r="940" ht="15.75" customHeight="1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</row>
    <row r="941" ht="15.75" customHeight="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</row>
    <row r="942" ht="15.75" customHeight="1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</row>
    <row r="943" ht="15.75" customHeight="1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</row>
    <row r="944" ht="15.75" customHeight="1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</row>
    <row r="945" ht="15.75" customHeight="1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</row>
    <row r="946" ht="15.75" customHeight="1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</row>
    <row r="947" ht="15.75" customHeight="1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</row>
    <row r="948" ht="15.75" customHeight="1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</row>
    <row r="949" ht="15.75" customHeight="1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</row>
    <row r="950" ht="15.75" customHeight="1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</row>
    <row r="951" ht="15.75" customHeight="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</row>
    <row r="952" ht="15.75" customHeight="1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</row>
    <row r="953" ht="15.75" customHeight="1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</row>
    <row r="954" ht="15.75" customHeight="1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</row>
    <row r="955" ht="15.75" customHeight="1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</row>
    <row r="956" ht="15.75" customHeight="1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</row>
    <row r="957" ht="15.75" customHeight="1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</row>
    <row r="958" ht="15.75" customHeight="1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</row>
    <row r="959" ht="15.75" customHeight="1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</row>
    <row r="960" ht="15.75" customHeight="1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</row>
    <row r="961" ht="15.75" customHeight="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</row>
    <row r="962" ht="15.75" customHeight="1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</row>
    <row r="963" ht="15.75" customHeight="1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</row>
    <row r="964" ht="15.75" customHeight="1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</row>
    <row r="965" ht="15.75" customHeight="1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</row>
    <row r="966" ht="15.75" customHeight="1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</row>
    <row r="967" ht="15.75" customHeight="1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</row>
    <row r="968" ht="15.75" customHeight="1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</row>
    <row r="969" ht="15.75" customHeight="1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</row>
    <row r="970" ht="15.75" customHeight="1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</row>
    <row r="971" ht="15.75" customHeight="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</row>
    <row r="972" ht="15.75" customHeight="1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</row>
    <row r="973" ht="15.75" customHeight="1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</row>
    <row r="974" ht="15.75" customHeight="1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</row>
    <row r="975" ht="15.75" customHeight="1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</row>
    <row r="976" ht="15.75" customHeight="1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</row>
    <row r="977" ht="15.75" customHeight="1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</row>
    <row r="978" ht="15.75" customHeight="1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</row>
    <row r="979" ht="15.75" customHeight="1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</row>
    <row r="980" ht="15.75" customHeight="1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</row>
    <row r="981" ht="15.75" customHeight="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</row>
    <row r="982" ht="15.75" customHeight="1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</row>
    <row r="983" ht="15.75" customHeight="1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</row>
    <row r="984" ht="15.75" customHeight="1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</row>
    <row r="985" ht="15.75" customHeight="1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</row>
    <row r="986" ht="15.75" customHeight="1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</row>
    <row r="987" ht="15.75" customHeight="1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</row>
    <row r="988" ht="15.75" customHeight="1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</row>
    <row r="989" ht="15.75" customHeight="1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</row>
    <row r="990" ht="15.75" customHeight="1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</row>
    <row r="991" ht="15.75" customHeight="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</row>
    <row r="992" ht="15.75" customHeight="1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</row>
    <row r="993" ht="15.75" customHeight="1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</row>
    <row r="994" ht="15.75" customHeight="1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</row>
    <row r="995" ht="15.75" customHeight="1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</row>
    <row r="996" ht="15.75" customHeight="1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</row>
    <row r="997" ht="15.75" customHeight="1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</row>
    <row r="998" ht="15.75" customHeight="1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</row>
    <row r="999" ht="15.75" customHeight="1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</row>
    <row r="1000" ht="15.75" customHeight="1">
      <c r="A1000" s="103"/>
      <c r="B1000" s="103"/>
      <c r="C1000" s="103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0.71"/>
    <col customWidth="1" min="2" max="2" width="17.29"/>
    <col customWidth="1" min="3" max="3" width="9.14"/>
    <col customWidth="1" min="4" max="6" width="8.71"/>
  </cols>
  <sheetData>
    <row r="1" ht="12.75" customHeight="1">
      <c r="A1" s="9"/>
      <c r="B1" s="39" t="s">
        <v>119</v>
      </c>
      <c r="C1" s="9"/>
    </row>
    <row r="2" ht="12.75" customHeight="1">
      <c r="A2" s="9"/>
      <c r="B2" s="39"/>
      <c r="C2" s="9"/>
    </row>
    <row r="3" ht="12.75" customHeight="1">
      <c r="A3" s="9" t="s">
        <v>120</v>
      </c>
      <c r="B3" s="39">
        <v>106.0</v>
      </c>
      <c r="C3" s="9"/>
    </row>
    <row r="4" ht="12.75" customHeight="1">
      <c r="A4" s="9" t="s">
        <v>121</v>
      </c>
      <c r="B4" s="39">
        <v>68.5</v>
      </c>
      <c r="C4" s="9"/>
    </row>
    <row r="5" ht="12.75" customHeight="1">
      <c r="A5" s="9" t="s">
        <v>122</v>
      </c>
      <c r="B5" s="39">
        <v>41.67</v>
      </c>
      <c r="C5" s="9"/>
    </row>
    <row r="6" ht="12.75" customHeight="1">
      <c r="A6" s="9"/>
      <c r="B6" s="39"/>
      <c r="C6" s="9"/>
    </row>
    <row r="7" ht="12.75" customHeight="1">
      <c r="A7" s="9"/>
      <c r="B7" s="39"/>
      <c r="C7" s="9"/>
    </row>
    <row r="8" ht="12.75" customHeight="1">
      <c r="A8" s="9" t="s">
        <v>123</v>
      </c>
      <c r="B8" s="39">
        <v>7752.33</v>
      </c>
      <c r="C8" s="9"/>
    </row>
    <row r="9" ht="12.75" customHeight="1">
      <c r="A9" s="9" t="s">
        <v>124</v>
      </c>
      <c r="B9" s="39">
        <v>575.92</v>
      </c>
      <c r="C9" s="9"/>
    </row>
    <row r="10" ht="12.75" customHeight="1">
      <c r="A10" s="9" t="s">
        <v>125</v>
      </c>
      <c r="B10" s="39">
        <v>677.92</v>
      </c>
      <c r="C10" s="9"/>
    </row>
    <row r="11" ht="12.75" customHeight="1">
      <c r="A11" s="9"/>
      <c r="B11" s="39"/>
      <c r="C11" s="9"/>
    </row>
    <row r="12" ht="12.75" customHeight="1">
      <c r="A12" s="9" t="s">
        <v>126</v>
      </c>
      <c r="B12" s="39">
        <v>58.33</v>
      </c>
      <c r="C12" s="9"/>
    </row>
    <row r="13" ht="12.75" customHeight="1">
      <c r="A13" s="9" t="s">
        <v>127</v>
      </c>
      <c r="B13" s="110">
        <v>0.1</v>
      </c>
      <c r="C13" s="9"/>
    </row>
    <row r="14" ht="12.75" customHeight="1">
      <c r="A14" s="9"/>
      <c r="B14" s="39"/>
      <c r="C14" s="9"/>
    </row>
    <row r="15" ht="12.75" customHeight="1">
      <c r="A15" s="9" t="s">
        <v>128</v>
      </c>
      <c r="B15" s="60">
        <v>0.1291</v>
      </c>
      <c r="C15" s="9"/>
    </row>
    <row r="16" ht="12.75" customHeight="1">
      <c r="A16" s="9" t="s">
        <v>129</v>
      </c>
      <c r="B16" s="39">
        <v>13343.0</v>
      </c>
      <c r="C16" s="9"/>
    </row>
    <row r="17" ht="12.75" customHeight="1">
      <c r="A17" s="9"/>
      <c r="B17" s="39"/>
      <c r="C17" s="9"/>
    </row>
    <row r="18" ht="12.75" customHeight="1">
      <c r="A18" s="9" t="s">
        <v>130</v>
      </c>
      <c r="B18" s="60">
        <v>0.0675</v>
      </c>
      <c r="C18" s="9"/>
    </row>
    <row r="19" ht="12.75" customHeight="1">
      <c r="A19" s="9" t="s">
        <v>131</v>
      </c>
      <c r="B19" s="39">
        <v>59706.0</v>
      </c>
      <c r="C19" s="111"/>
    </row>
    <row r="20" ht="12.75" customHeight="1">
      <c r="A20" s="9" t="s">
        <v>132</v>
      </c>
      <c r="B20" s="39">
        <f>B18*B19/12</f>
        <v>335.84625</v>
      </c>
      <c r="C20" s="9"/>
    </row>
    <row r="21" ht="12.75" customHeight="1">
      <c r="A21" s="9"/>
      <c r="B21" s="39"/>
      <c r="C21" s="9"/>
    </row>
    <row r="22" ht="12.75" customHeight="1">
      <c r="A22" s="9" t="s">
        <v>133</v>
      </c>
      <c r="B22" s="39">
        <v>660.22</v>
      </c>
      <c r="C22" s="9"/>
    </row>
    <row r="23" ht="12.75" customHeight="1">
      <c r="A23" s="9"/>
      <c r="B23" s="39"/>
      <c r="C23" s="9"/>
    </row>
    <row r="24" ht="12.75" customHeight="1">
      <c r="A24" s="9" t="s">
        <v>134</v>
      </c>
      <c r="B24" s="39">
        <v>0.0</v>
      </c>
      <c r="C24" s="9"/>
    </row>
    <row r="25" ht="15.75" customHeight="1"/>
    <row r="26" ht="15.75" customHeight="1">
      <c r="A26" s="36" t="s">
        <v>135</v>
      </c>
      <c r="B26" s="112">
        <v>0.0135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5.75" customHeight="1">
      <c r="A27" s="36" t="s">
        <v>136</v>
      </c>
      <c r="B27" s="113">
        <v>0.18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5.75" customHeight="1"/>
    <row r="29" ht="15.75" customHeight="1">
      <c r="A29" s="36" t="s">
        <v>137</v>
      </c>
      <c r="B29" s="113">
        <v>0.08</v>
      </c>
    </row>
    <row r="30" ht="15.75" customHeight="1">
      <c r="A30" s="36" t="s">
        <v>138</v>
      </c>
      <c r="B30" s="37">
        <v>0.083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drawing r:id="rId1"/>
</worksheet>
</file>